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6-COMMERCIAL\4-Documents commerciaux\Implantation toiture\"/>
    </mc:Choice>
  </mc:AlternateContent>
  <bookViews>
    <workbookView xWindow="14400" yWindow="-165" windowWidth="14400" windowHeight="14205" activeTab="2"/>
  </bookViews>
  <sheets>
    <sheet name="Language" sheetId="6" r:id="rId1"/>
    <sheet name="Détermination rives et angles" sheetId="8" r:id="rId2"/>
    <sheet name="L1, M1, O1 " sheetId="4" r:id="rId3"/>
    <sheet name="traduction" sheetId="7" state="hidden" r:id="rId4"/>
    <sheet name="data " sheetId="5" state="hidden" r:id="rId5"/>
  </sheets>
  <definedNames>
    <definedName name="choix_disposition">'data '!$C$3:$D$3</definedName>
    <definedName name="choix_non_oui">'data '!$C$1:$D$1</definedName>
    <definedName name="configurations">#REF!</definedName>
    <definedName name="langues">traduction!$E$4:$E$8</definedName>
    <definedName name="liste_disposition">'data '!$C$3:$D$3</definedName>
    <definedName name="onduleurs">#REF!</definedName>
    <definedName name="_xlnm.Print_Area" localSheetId="1">'Détermination rives et angles'!$A$1:$I$48</definedName>
    <definedName name="_xlnm.Print_Area" localSheetId="2">'L1, M1, O1 '!$A$1:$BD$68</definedName>
  </definedNames>
  <calcPr calcId="152511"/>
</workbook>
</file>

<file path=xl/calcChain.xml><?xml version="1.0" encoding="utf-8"?>
<calcChain xmlns="http://schemas.openxmlformats.org/spreadsheetml/2006/main">
  <c r="N28" i="4" l="1"/>
  <c r="N39" i="4"/>
  <c r="N43" i="4" s="1"/>
  <c r="Q39" i="4"/>
  <c r="Q43" i="4" s="1"/>
  <c r="AO39" i="4"/>
  <c r="AO43" i="4" s="1"/>
  <c r="AR39" i="4"/>
  <c r="K40" i="4"/>
  <c r="K44" i="4" s="1"/>
  <c r="N40" i="4"/>
  <c r="N44" i="4" s="1"/>
  <c r="Q40" i="4"/>
  <c r="AL40" i="4"/>
  <c r="AL44" i="4" s="1"/>
  <c r="AO40" i="4"/>
  <c r="AR40" i="4"/>
  <c r="AR44" i="4" s="1"/>
  <c r="AR43" i="4"/>
  <c r="N48" i="4"/>
  <c r="N52" i="4" s="1"/>
  <c r="Q48" i="4"/>
  <c r="AO48" i="4"/>
  <c r="AO52" i="4" s="1"/>
  <c r="AR48" i="4"/>
  <c r="AR52" i="4" s="1"/>
  <c r="K49" i="4"/>
  <c r="K53" i="4" s="1"/>
  <c r="N49" i="4"/>
  <c r="N50" i="4" s="1"/>
  <c r="N51" i="4" s="1"/>
  <c r="Q49" i="4"/>
  <c r="Q53" i="4" s="1"/>
  <c r="AL49" i="4"/>
  <c r="AL53" i="4" s="1"/>
  <c r="AO49" i="4"/>
  <c r="AR49" i="4"/>
  <c r="AR53" i="4" s="1"/>
  <c r="K60" i="4"/>
  <c r="K61" i="4" s="1"/>
  <c r="N60" i="4"/>
  <c r="N61" i="4" s="1"/>
  <c r="Q60" i="4"/>
  <c r="Q61" i="4" s="1"/>
  <c r="K65" i="4"/>
  <c r="AN65" i="4" s="1"/>
  <c r="K64" i="4"/>
  <c r="AN64" i="4" s="1"/>
  <c r="C6" i="5"/>
  <c r="N63" i="4"/>
  <c r="AQ63" i="4" s="1"/>
  <c r="N62" i="4"/>
  <c r="AQ62" i="4" s="1"/>
  <c r="N65" i="4"/>
  <c r="AQ65" i="4" s="1"/>
  <c r="N64" i="4"/>
  <c r="AQ64" i="4" s="1"/>
  <c r="Q65" i="4"/>
  <c r="AT65" i="4" s="1"/>
  <c r="Q64" i="4"/>
  <c r="AT64" i="4" s="1"/>
  <c r="Q63" i="4"/>
  <c r="AT63" i="4" s="1"/>
  <c r="Q62" i="4"/>
  <c r="AT62" i="4" s="1"/>
  <c r="AO50" i="4" l="1"/>
  <c r="AO51" i="4" s="1"/>
  <c r="AO41" i="4"/>
  <c r="AO42" i="4" s="1"/>
  <c r="Q41" i="4"/>
  <c r="Q42" i="4" s="1"/>
  <c r="Q44" i="4"/>
  <c r="AO53" i="4"/>
  <c r="N41" i="4"/>
  <c r="N42" i="4" s="1"/>
  <c r="N53" i="4"/>
  <c r="AO44" i="4"/>
  <c r="Q50" i="4"/>
  <c r="Q51" i="4" s="1"/>
  <c r="Q52" i="4"/>
  <c r="AR50" i="4"/>
  <c r="AR51" i="4" s="1"/>
  <c r="AR41" i="4"/>
  <c r="AR42" i="4" s="1"/>
  <c r="I34" i="8" l="1"/>
  <c r="F34" i="8"/>
  <c r="I36" i="8"/>
  <c r="F36" i="8"/>
  <c r="A129" i="7" l="1"/>
  <c r="A125" i="7" l="1"/>
  <c r="C14" i="4" s="1"/>
  <c r="A124" i="7"/>
  <c r="A123" i="7"/>
  <c r="C12" i="4" s="1"/>
  <c r="A122" i="7"/>
  <c r="A121" i="7"/>
  <c r="A120" i="7"/>
  <c r="C8" i="4" s="1"/>
  <c r="A87" i="7"/>
  <c r="A88" i="7"/>
  <c r="A89" i="7"/>
  <c r="A119" i="7"/>
  <c r="C7" i="4" s="1"/>
  <c r="A126" i="7"/>
  <c r="C15" i="4" s="1"/>
  <c r="A127" i="7"/>
  <c r="C17" i="4" s="1"/>
  <c r="C11" i="4" l="1"/>
  <c r="A100" i="7"/>
  <c r="A101" i="7"/>
  <c r="A102" i="7"/>
  <c r="A33" i="4" s="1"/>
  <c r="A103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C3" i="4" s="1"/>
  <c r="A85" i="7"/>
  <c r="C4" i="4" s="1"/>
  <c r="A86" i="7"/>
  <c r="B5" i="8" s="1"/>
  <c r="A90" i="7"/>
  <c r="A91" i="7"/>
  <c r="A92" i="7"/>
  <c r="A20" i="4" s="1"/>
  <c r="A93" i="7"/>
  <c r="B22" i="4" s="1"/>
  <c r="A94" i="7"/>
  <c r="A24" i="4" s="1"/>
  <c r="A95" i="7"/>
  <c r="C26" i="4" s="1"/>
  <c r="A96" i="7"/>
  <c r="C27" i="4" s="1"/>
  <c r="A97" i="7"/>
  <c r="C28" i="4" s="1"/>
  <c r="A98" i="7"/>
  <c r="A99" i="7"/>
  <c r="A104" i="7"/>
  <c r="A35" i="4" s="1"/>
  <c r="A105" i="7"/>
  <c r="A106" i="7"/>
  <c r="A107" i="7"/>
  <c r="A108" i="7"/>
  <c r="A109" i="7"/>
  <c r="A110" i="7"/>
  <c r="A111" i="7"/>
  <c r="A112" i="7"/>
  <c r="A113" i="7"/>
  <c r="A55" i="4" s="1"/>
  <c r="A114" i="7"/>
  <c r="A115" i="7"/>
  <c r="A116" i="7"/>
  <c r="A117" i="7"/>
  <c r="A118" i="7"/>
  <c r="A128" i="7"/>
  <c r="C18" i="4" s="1"/>
  <c r="A130" i="7"/>
  <c r="A131" i="7"/>
  <c r="A132" i="7"/>
  <c r="A133" i="7"/>
  <c r="A134" i="7"/>
  <c r="A135" i="7"/>
  <c r="A136" i="7"/>
  <c r="A137" i="7"/>
  <c r="A138" i="7"/>
  <c r="B2" i="8" s="1"/>
  <c r="A139" i="7"/>
  <c r="C8" i="8" s="1"/>
  <c r="A140" i="7"/>
  <c r="F8" i="8" s="1"/>
  <c r="A141" i="7"/>
  <c r="H19" i="8" s="1"/>
  <c r="A142" i="7"/>
  <c r="H14" i="8" s="1"/>
  <c r="A143" i="7"/>
  <c r="B31" i="8" s="1"/>
  <c r="A144" i="7"/>
  <c r="E31" i="8" s="1"/>
  <c r="A145" i="7"/>
  <c r="B32" i="8" s="1"/>
  <c r="A146" i="7"/>
  <c r="B34" i="8" s="1"/>
  <c r="A147" i="7"/>
  <c r="B36" i="8" s="1"/>
  <c r="A148" i="7"/>
  <c r="B38" i="8" s="1"/>
  <c r="A149" i="7"/>
  <c r="E34" i="8" s="1"/>
  <c r="A150" i="7"/>
  <c r="E36" i="8" s="1"/>
  <c r="A151" i="7"/>
  <c r="H34" i="8" s="1"/>
  <c r="A152" i="7"/>
  <c r="H36" i="8" s="1"/>
  <c r="A153" i="7"/>
  <c r="D3" i="8" s="1"/>
  <c r="A154" i="7"/>
  <c r="A155" i="7"/>
  <c r="T65" i="4" s="1"/>
  <c r="A156" i="7"/>
  <c r="T63" i="4" s="1"/>
  <c r="A157" i="7"/>
  <c r="A158" i="7"/>
  <c r="A159" i="7"/>
  <c r="A160" i="7"/>
  <c r="A161" i="7"/>
  <c r="C31" i="4" s="1"/>
  <c r="A162" i="7"/>
  <c r="T31" i="4" s="1"/>
  <c r="A163" i="7"/>
  <c r="AM31" i="4" s="1"/>
  <c r="A164" i="7"/>
  <c r="A165" i="7"/>
  <c r="A23" i="4" s="1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5" i="7"/>
  <c r="C5" i="5"/>
  <c r="K63" i="4" l="1"/>
  <c r="AN63" i="4" s="1"/>
  <c r="AL48" i="4"/>
  <c r="AL39" i="4"/>
  <c r="K62" i="4"/>
  <c r="AN62" i="4" s="1"/>
  <c r="K48" i="4"/>
  <c r="K39" i="4"/>
  <c r="V44" i="4"/>
  <c r="AW44" i="4"/>
  <c r="V53" i="4"/>
  <c r="AW64" i="4"/>
  <c r="AW65" i="4"/>
  <c r="AW53" i="4"/>
  <c r="A30" i="4"/>
  <c r="C10" i="4"/>
  <c r="T41" i="4"/>
  <c r="AU41" i="4"/>
  <c r="T50" i="4"/>
  <c r="AU50" i="4"/>
  <c r="T60" i="4"/>
  <c r="AM65" i="4"/>
  <c r="AM64" i="4"/>
  <c r="AK43" i="4"/>
  <c r="AM63" i="4"/>
  <c r="AM62" i="4"/>
  <c r="AK52" i="4"/>
  <c r="J43" i="4"/>
  <c r="J52" i="4"/>
  <c r="J50" i="4"/>
  <c r="J60" i="4"/>
  <c r="J41" i="4"/>
  <c r="AK41" i="4"/>
  <c r="AK50" i="4"/>
  <c r="AK39" i="4"/>
  <c r="J48" i="4"/>
  <c r="J39" i="4"/>
  <c r="AK48" i="4"/>
  <c r="J58" i="4"/>
  <c r="A32" i="4"/>
  <c r="AN32" i="4"/>
  <c r="U32" i="4"/>
  <c r="A46" i="4"/>
  <c r="AB46" i="4"/>
  <c r="AW62" i="4"/>
  <c r="AW63" i="4"/>
  <c r="V52" i="4"/>
  <c r="AW52" i="4"/>
  <c r="V43" i="4"/>
  <c r="AW43" i="4"/>
  <c r="J63" i="4"/>
  <c r="J62" i="4"/>
  <c r="T42" i="4"/>
  <c r="AU42" i="4"/>
  <c r="T61" i="4"/>
  <c r="T51" i="4"/>
  <c r="AU51" i="4"/>
  <c r="AK53" i="4"/>
  <c r="J44" i="4"/>
  <c r="J53" i="4"/>
  <c r="AK44" i="4"/>
  <c r="J51" i="4"/>
  <c r="J42" i="4"/>
  <c r="AK42" i="4"/>
  <c r="J61" i="4"/>
  <c r="AK51" i="4"/>
  <c r="J49" i="4"/>
  <c r="AK49" i="4"/>
  <c r="J40" i="4"/>
  <c r="AK40" i="4"/>
  <c r="J59" i="4"/>
  <c r="AB37" i="4"/>
  <c r="T64" i="4"/>
  <c r="A37" i="4"/>
  <c r="J64" i="4"/>
  <c r="J65" i="4"/>
  <c r="C5" i="4"/>
  <c r="AL43" i="4" l="1"/>
  <c r="AL41" i="4"/>
  <c r="AL42" i="4" s="1"/>
  <c r="K43" i="4"/>
  <c r="K41" i="4"/>
  <c r="K42" i="4" s="1"/>
  <c r="AL50" i="4"/>
  <c r="AL51" i="4" s="1"/>
  <c r="AL52" i="4"/>
  <c r="K50" i="4"/>
  <c r="K51" i="4" s="1"/>
  <c r="K52" i="4"/>
</calcChain>
</file>

<file path=xl/sharedStrings.xml><?xml version="1.0" encoding="utf-8"?>
<sst xmlns="http://schemas.openxmlformats.org/spreadsheetml/2006/main" count="445" uniqueCount="302">
  <si>
    <t>Caractéristiques dimensionnelles du champ photovoltaïque</t>
  </si>
  <si>
    <t>Nbx nombre de colonne</t>
  </si>
  <si>
    <t>Hauteur du champ (mm)</t>
  </si>
  <si>
    <t>Nbre de module en hauteur</t>
  </si>
  <si>
    <t>Cote X</t>
  </si>
  <si>
    <t>Nby de ligne</t>
  </si>
  <si>
    <t>Cote L</t>
  </si>
  <si>
    <t>Cote X'</t>
  </si>
  <si>
    <t>Nbre de module en longueur avec montage jusqu'aux rives latérales</t>
  </si>
  <si>
    <t>Cote L'</t>
  </si>
  <si>
    <t>Nbre de module en longueur avec abergements standard</t>
  </si>
  <si>
    <t>Pente toit &lt; 35° degré</t>
  </si>
  <si>
    <t>Partie courante du toit</t>
  </si>
  <si>
    <t>Pente toit &gt; 35° degré</t>
  </si>
  <si>
    <t>Configuration du toit</t>
  </si>
  <si>
    <t>Vue détaillé du bord de toit avec abergement spécial pour rive latérale</t>
  </si>
  <si>
    <t>Vue 1</t>
  </si>
  <si>
    <t>Vue 2</t>
  </si>
  <si>
    <t>Vue 3</t>
  </si>
  <si>
    <t>Vue 4</t>
  </si>
  <si>
    <t>Vue 5</t>
  </si>
  <si>
    <t>Vue 6</t>
  </si>
  <si>
    <t>Toutes pentes</t>
  </si>
  <si>
    <t xml:space="preserve">Pas du système : </t>
  </si>
  <si>
    <t>Pas du système :</t>
  </si>
  <si>
    <t>Lg modules</t>
  </si>
  <si>
    <t>Pas*(Nby-1)+1614+114</t>
  </si>
  <si>
    <t>Pas*(Nby-1)+1614+342</t>
  </si>
  <si>
    <t>coupe</t>
  </si>
  <si>
    <t>Pas : Voir tableau ci-dessus</t>
  </si>
  <si>
    <t>Pas=1020 mm</t>
  </si>
  <si>
    <t>(pas)*Nbx+(2*40)</t>
  </si>
  <si>
    <t>(pas)*Nbx+(2*25)</t>
  </si>
  <si>
    <t>(pas)*Nbx+(2*189)</t>
  </si>
  <si>
    <t>Axe de la vis à bord de toit</t>
  </si>
  <si>
    <t>Nbre de module en largeur avec abergements standard</t>
  </si>
  <si>
    <t>Nbre de module en largeur avec montage jusqu'aux rives latérales</t>
  </si>
  <si>
    <t>Encombrement du champ photovoltaïque avec abergements</t>
  </si>
  <si>
    <t>Encombrement du champ photovoltaïque (partie visible du champ)</t>
  </si>
  <si>
    <t>w</t>
  </si>
  <si>
    <t xml:space="preserve"> =&gt; Puissance installation</t>
  </si>
  <si>
    <t xml:space="preserve">m </t>
  </si>
  <si>
    <t xml:space="preserve">et il reste : </t>
  </si>
  <si>
    <t>m</t>
  </si>
  <si>
    <t xml:space="preserve"> =&gt; Rampant du champ :</t>
  </si>
  <si>
    <t>nombre de colonnes :</t>
  </si>
  <si>
    <t>nombre de lignes :</t>
  </si>
  <si>
    <t>watts</t>
  </si>
  <si>
    <t>soit :</t>
  </si>
  <si>
    <t>panneaux</t>
  </si>
  <si>
    <t>Nombre de colonnes :</t>
  </si>
  <si>
    <t>Choix abergement latéraux :</t>
  </si>
  <si>
    <t>Longueur module :</t>
  </si>
  <si>
    <t>Commentaires sur rampant et longueur :</t>
  </si>
  <si>
    <t>Puissance module :</t>
  </si>
  <si>
    <t>Portrait</t>
  </si>
  <si>
    <t>m2</t>
  </si>
  <si>
    <t>Rampant :</t>
  </si>
  <si>
    <t>Largeur :</t>
  </si>
  <si>
    <t>Calcul du Rampant</t>
  </si>
  <si>
    <t>1. Dimensions toiture</t>
  </si>
  <si>
    <t>DISPOSITION DES MODULES SUR UNE TOITURE AVEC LE SYSTÈME EASY ROOF EVOLUTION</t>
  </si>
  <si>
    <t>Les dimensions indiquées prennent en compte les abergements</t>
  </si>
  <si>
    <t>Les cases de couleurs vertes sont les cases à renseigner. Les autres cases sont des résultats.</t>
  </si>
  <si>
    <t>abergements latéraux</t>
  </si>
  <si>
    <t>abergement haut</t>
  </si>
  <si>
    <t>1666 à 1685</t>
  </si>
  <si>
    <t>1646 à 1665</t>
  </si>
  <si>
    <r>
      <rPr>
        <sz val="11"/>
        <color indexed="8"/>
        <rFont val="Calibri"/>
        <family val="2"/>
      </rPr>
      <t>≤</t>
    </r>
    <r>
      <rPr>
        <sz val="11"/>
        <color theme="1"/>
        <rFont val="Calibri"/>
        <family val="2"/>
        <scheme val="minor"/>
      </rPr>
      <t>1645</t>
    </r>
  </si>
  <si>
    <t>1er rangés</t>
  </si>
  <si>
    <t>Pas Cadres Vertical</t>
  </si>
  <si>
    <t>Pas cadres Horizontal</t>
  </si>
  <si>
    <t>Paysage</t>
  </si>
  <si>
    <t>1685*1001</t>
  </si>
  <si>
    <t>M1</t>
  </si>
  <si>
    <t>L1</t>
  </si>
  <si>
    <t>FORMAT</t>
  </si>
  <si>
    <t>Oui</t>
  </si>
  <si>
    <t>Non</t>
  </si>
  <si>
    <t>Longueur module</t>
  </si>
  <si>
    <t xml:space="preserve"> </t>
  </si>
  <si>
    <t>colonne choisie</t>
  </si>
  <si>
    <t>français</t>
  </si>
  <si>
    <t>anglais</t>
  </si>
  <si>
    <t>English</t>
  </si>
  <si>
    <t>Lib22 français</t>
  </si>
  <si>
    <t>Lib22 anglais</t>
  </si>
  <si>
    <t>Dimension of the photovoltaic field (Visible Part of the installation)</t>
  </si>
  <si>
    <t>'Module's length</t>
  </si>
  <si>
    <t>Dimension Y</t>
  </si>
  <si>
    <t>Caution : Check module compatibility on www.irfts.com</t>
  </si>
  <si>
    <t xml:space="preserve">System step : </t>
  </si>
  <si>
    <t>Module number in Height</t>
  </si>
  <si>
    <t xml:space="preserve"> + Dimension A</t>
  </si>
  <si>
    <t>Dimension X or X'</t>
  </si>
  <si>
    <t>Dimension A</t>
  </si>
  <si>
    <t>See following page</t>
  </si>
  <si>
    <t xml:space="preserve">      </t>
  </si>
  <si>
    <t>Partie courante, largeur du champ (mm) X</t>
  </si>
  <si>
    <t>Bord de toit latéral en rive, largeur du champ (mm) X'</t>
  </si>
  <si>
    <t>Dimension of the photovoltaic field (visible part of the installation)</t>
  </si>
  <si>
    <t>Nby number of modules in the rake (slope) direction</t>
  </si>
  <si>
    <t>Nbx number of modules perpendicular to the rake (slpoe) direction</t>
  </si>
  <si>
    <t>Height of the field (mm) Y</t>
  </si>
  <si>
    <t>Edge installation (left, right), width of the field (mm) X'</t>
  </si>
  <si>
    <t>Step Y *(Nby-1)+1614+114</t>
  </si>
  <si>
    <t>(step X)*Nbx+(2*40)</t>
  </si>
  <si>
    <t>(step X)*Nbx+(2*25)</t>
  </si>
  <si>
    <t>Step Y : see chart above</t>
  </si>
  <si>
    <t>Step X =1020 mm</t>
  </si>
  <si>
    <t>Module number in length</t>
  </si>
  <si>
    <t>X</t>
  </si>
  <si>
    <t>Module number in length for Edge  installation (left, right)</t>
  </si>
  <si>
    <t>X'</t>
  </si>
  <si>
    <t>Edge installation X'</t>
  </si>
  <si>
    <t>Screw axis to roof edge</t>
  </si>
  <si>
    <t>Determination Dimension A</t>
  </si>
  <si>
    <t xml:space="preserve">Roof configuration </t>
  </si>
  <si>
    <t>Pitch &lt; 35° degree</t>
  </si>
  <si>
    <t>Pitch &gt; 35° degree</t>
  </si>
  <si>
    <t>Installation in the middle of the roof</t>
  </si>
  <si>
    <t>View 1</t>
  </si>
  <si>
    <t>cross</t>
  </si>
  <si>
    <t>section</t>
  </si>
  <si>
    <t>View 2</t>
  </si>
  <si>
    <t>View 3</t>
  </si>
  <si>
    <t>View 4</t>
  </si>
  <si>
    <t>Installation at the gutter with gutter board higher than tiles batten. Distance between the gutter board and the PV module</t>
  </si>
  <si>
    <t>Any pitch</t>
  </si>
  <si>
    <t>View 5</t>
  </si>
  <si>
    <t>Installation at the gutter with gutter board same height as tiles batten. Distance between gutter batten and PV module</t>
  </si>
  <si>
    <t>Detailed view for Edge installation with specific edge flashing</t>
  </si>
  <si>
    <t>View 6</t>
  </si>
  <si>
    <t>Edge installation. Distance between screw axis and edge</t>
  </si>
  <si>
    <t>Dimension L or L'</t>
  </si>
  <si>
    <t>Dimension H</t>
  </si>
  <si>
    <t>See previous page</t>
  </si>
  <si>
    <t>Attention : Vérifier la compatibilité modules sur www.irfts.com</t>
  </si>
  <si>
    <t>Dimension of the photovoltaic field with flashings</t>
  </si>
  <si>
    <t>Partie courante, largeur du champ (mm) L</t>
  </si>
  <si>
    <t>Bord de toit latéral en rive, largeur du champ (mm) L'</t>
  </si>
  <si>
    <t>Height of the field (mm) H</t>
  </si>
  <si>
    <t>Edge installation (left, right), width of the field (mm) L'</t>
  </si>
  <si>
    <t>Step H *(Nby-1)+1614+342</t>
  </si>
  <si>
    <t>(step L) *Nbx+(2*189)</t>
  </si>
  <si>
    <t>(step L)*Nbx+(2*25)</t>
  </si>
  <si>
    <t>Step H : see chart above</t>
  </si>
  <si>
    <t>Step L =1020 mm</t>
  </si>
  <si>
    <t>Module number in length with standard flashing</t>
  </si>
  <si>
    <t>L'</t>
  </si>
  <si>
    <t>Edge installation L'</t>
  </si>
  <si>
    <t>Module's length</t>
  </si>
  <si>
    <t>Fill up the green cells, result will appear in the yellow cells</t>
  </si>
  <si>
    <t>The dimensions are given including flashings</t>
  </si>
  <si>
    <t xml:space="preserve">With or without Flashing : </t>
  </si>
  <si>
    <t xml:space="preserve">PV PANEL LAY OUT WITH THE EASY ROOF SYSTEM </t>
  </si>
  <si>
    <t>1. Roof measurment</t>
  </si>
  <si>
    <t>Lenght :</t>
  </si>
  <si>
    <t>Slope :</t>
  </si>
  <si>
    <t>Surface</t>
  </si>
  <si>
    <t>Module's power :</t>
  </si>
  <si>
    <t>Comments on roof measurment :</t>
  </si>
  <si>
    <t>Cote Y</t>
  </si>
  <si>
    <t xml:space="preserve"> + Cote A</t>
  </si>
  <si>
    <t>Cote X ou X'</t>
  </si>
  <si>
    <t>Cote A</t>
  </si>
  <si>
    <t>Partie courante Cote X</t>
  </si>
  <si>
    <t>Bord de toit latéral Cote X'</t>
  </si>
  <si>
    <t>Détermination de la Cote A</t>
  </si>
  <si>
    <t>Bas du champ à l'égout avec calage tuile en partie basse. Cote entre rive et module PV</t>
  </si>
  <si>
    <t>Bas de champ à l'égout. Cote entre Rive et module PV</t>
  </si>
  <si>
    <t>Bord de toit. Cote entre rive et axe vis de serrage</t>
  </si>
  <si>
    <t>Cote L ou L'</t>
  </si>
  <si>
    <t>Cote H</t>
  </si>
  <si>
    <t>Partie courante Cote L</t>
  </si>
  <si>
    <t>Bord de toit latéral Cote L'</t>
  </si>
  <si>
    <t>Nbx number of modules perpendicular to the rake (slope) direction</t>
  </si>
  <si>
    <t>Number of columns :</t>
  </si>
  <si>
    <t>Total</t>
  </si>
  <si>
    <t xml:space="preserve">space remaining : </t>
  </si>
  <si>
    <t>panels</t>
  </si>
  <si>
    <t>Number of lines :</t>
  </si>
  <si>
    <t xml:space="preserve"> =&gt; PV field slope :</t>
  </si>
  <si>
    <t xml:space="preserve"> =&gt; Power installed</t>
  </si>
  <si>
    <t>Slope calculation</t>
  </si>
  <si>
    <t>Length of the field (mm) X</t>
  </si>
  <si>
    <t>Length of the field, dimension  X</t>
  </si>
  <si>
    <t>Length of the field (mm) L</t>
  </si>
  <si>
    <t>Length of the field, dimension  L</t>
  </si>
  <si>
    <t>Bienvenue sur notre Fichier : Encombrement champ PV et Métré simplifié</t>
  </si>
  <si>
    <t>Welcome on our file : dimension of the photovoltaic field and PV panel lay out with Easy roof system</t>
  </si>
  <si>
    <t xml:space="preserve">Choisissez votre langue et cliquer sur le second onglet </t>
  </si>
  <si>
    <t>Select your language and click on the second sheet</t>
  </si>
  <si>
    <t xml:space="preserve">Orientation : </t>
  </si>
  <si>
    <t>Standard Easy Roof / With Flashing</t>
  </si>
  <si>
    <t xml:space="preserve">Module Lenght : </t>
  </si>
  <si>
    <t>1. Dimensions de la toitures</t>
  </si>
  <si>
    <t>a) Renseigner les dimensions de la toiture (longueur, rampant)</t>
  </si>
  <si>
    <t>b) Indiquer l'orientation des modules (portrait ou paysage)</t>
  </si>
  <si>
    <t xml:space="preserve"> Le logiciel calcul le nombre maximum de modules pouvant-être installés sur la toiture.</t>
  </si>
  <si>
    <t xml:space="preserve"> The utility program calculate the maximum number of panel you can install on the roof </t>
  </si>
  <si>
    <t>Ce petit utilitaire permet de choisir la disposition des modules sur une toiture , avec le système EASY ROOF EVOLUTION.</t>
  </si>
  <si>
    <t xml:space="preserve">This utility program gives the dimension of the Easy Roof system and calculate the maximum number of panel you can install on the roof </t>
  </si>
  <si>
    <t>a) Indicate lenght and slope of roof</t>
  </si>
  <si>
    <t>Type your lay out (2X8, 3X5) …, the utility program gives the needed space and remaining space on the roof</t>
  </si>
  <si>
    <t xml:space="preserve">Choisissez ensuite votre implantation standard (2X8, 3X5) …, et vous connaîtrez la place restante </t>
  </si>
  <si>
    <t>A façon (non fournie) / Without Flashing (to be done on site)</t>
  </si>
  <si>
    <t>b) Choose module's orientation (Portrait or Landscape)</t>
  </si>
  <si>
    <t>d) Spécifier votre choix pour les abergements (avec ou sans abergements)</t>
  </si>
  <si>
    <t>d) Select with or without flashing (in the case of a complete PV roof you might want to use the system without flashing).</t>
  </si>
  <si>
    <t>Calcul du champ L-1    V04   11/06/2013</t>
  </si>
  <si>
    <t>Dimension PV field L-1  V04  11/06/2013</t>
  </si>
  <si>
    <t>Inclinaison du toit (°)</t>
  </si>
  <si>
    <t>Roof slope (°)</t>
  </si>
  <si>
    <t>10 à 12</t>
  </si>
  <si>
    <t>13 à 16</t>
  </si>
  <si>
    <t>17 à 19</t>
  </si>
  <si>
    <t>20 à 24</t>
  </si>
  <si>
    <t>25 à 50</t>
  </si>
  <si>
    <t>from 10 to 12</t>
  </si>
  <si>
    <t>from 13 to 16</t>
  </si>
  <si>
    <t>from 17 to 19</t>
  </si>
  <si>
    <t>from 20 to 24</t>
  </si>
  <si>
    <t>from 25 to 50</t>
  </si>
  <si>
    <t>Largeur de la planche Côte C MINI (mm)</t>
  </si>
  <si>
    <t>Côte A MINI (mm)</t>
  </si>
  <si>
    <t>Minimum batten width C dimension (mm)</t>
  </si>
  <si>
    <t>Mini A dimension (mm)</t>
  </si>
  <si>
    <t>Mise en place du platelage pour le solin et de la planche de référence</t>
  </si>
  <si>
    <t>installation of the bottom flashing support batten and the reference support batten</t>
  </si>
  <si>
    <r>
      <t>Hauteur</t>
    </r>
    <r>
      <rPr>
        <i/>
        <sz val="11"/>
        <color theme="1"/>
        <rFont val="Calibri"/>
        <family val="2"/>
        <scheme val="minor"/>
      </rPr>
      <t xml:space="preserve"> (h)</t>
    </r>
  </si>
  <si>
    <r>
      <t xml:space="preserve">Largeur </t>
    </r>
    <r>
      <rPr>
        <i/>
        <sz val="11"/>
        <color theme="1"/>
        <rFont val="Calibri"/>
        <family val="2"/>
        <scheme val="minor"/>
      </rPr>
      <t>(b)</t>
    </r>
  </si>
  <si>
    <r>
      <t xml:space="preserve">Longueur </t>
    </r>
    <r>
      <rPr>
        <i/>
        <sz val="11"/>
        <color theme="1"/>
        <rFont val="Calibri"/>
        <family val="2"/>
        <scheme val="minor"/>
      </rPr>
      <t>(a)</t>
    </r>
  </si>
  <si>
    <t>DIMENSIONS DE L'HABITATION</t>
  </si>
  <si>
    <t>CARACTERISTIQUES TOITURE</t>
  </si>
  <si>
    <t>Rive latérale</t>
  </si>
  <si>
    <t>Rive basse</t>
  </si>
  <si>
    <t>Largeur d'angle</t>
  </si>
  <si>
    <t>Hauteur d'angle</t>
  </si>
  <si>
    <t>DETERMINATION DU POSITIONNEMENT DES RIVES ET DES ANGLES</t>
  </si>
  <si>
    <t>(Données ci-dessous à saisir en cm, mm ou m)</t>
  </si>
  <si>
    <t>Type the dimension in mm, cm or m</t>
  </si>
  <si>
    <t>Side edge</t>
  </si>
  <si>
    <t>Bottom edge (gutter)</t>
  </si>
  <si>
    <t>DETERMINE THE EDGE AND ANGLE AREA</t>
  </si>
  <si>
    <t>center area</t>
  </si>
  <si>
    <t xml:space="preserve">Partie courante </t>
  </si>
  <si>
    <t xml:space="preserve">Rive latérale </t>
  </si>
  <si>
    <t xml:space="preserve">Rive basse </t>
  </si>
  <si>
    <t>Angle</t>
  </si>
  <si>
    <t>BUILDING DIMENSIONS</t>
  </si>
  <si>
    <t>EDGE AND ANGLE AREA</t>
  </si>
  <si>
    <t>Length (a)</t>
  </si>
  <si>
    <t>Width (b)</t>
  </si>
  <si>
    <t>Height (h)</t>
  </si>
  <si>
    <t>Angle height</t>
  </si>
  <si>
    <t>Angle lentgh</t>
  </si>
  <si>
    <t>Norme utilisée : NF EN 1991-1-4 (eurocode 1, partie 1-4)</t>
  </si>
  <si>
    <t>O1</t>
  </si>
  <si>
    <t>2. Caractéristique module/format</t>
  </si>
  <si>
    <t>sur le coté</t>
  </si>
  <si>
    <t>sur le haut</t>
  </si>
  <si>
    <t>Nombre de lignes :</t>
  </si>
  <si>
    <t>Format :</t>
  </si>
  <si>
    <t>Découpe possible</t>
  </si>
  <si>
    <t xml:space="preserve"> =&gt; Largeur du champ :</t>
  </si>
  <si>
    <t xml:space="preserve"> =&gt; PV field lenght :</t>
  </si>
  <si>
    <t>3. Calcul automatique pour remplir toute la toiture (maximum)</t>
  </si>
  <si>
    <t>3. How many panels fit on this roof (maximum)</t>
  </si>
  <si>
    <t>4. Choix de son Implantation</t>
  </si>
  <si>
    <t>4. Standard lay out</t>
  </si>
  <si>
    <t>4. Implantation standard</t>
  </si>
  <si>
    <t>a) Indiquer la puissance du module</t>
  </si>
  <si>
    <t>a) Write Module's power</t>
  </si>
  <si>
    <t>b) Choisir la longueur du module (format L1)</t>
  </si>
  <si>
    <t>b) Select the module lenght (format L1)</t>
  </si>
  <si>
    <t>Avec découpe de l'abergement haut</t>
  </si>
  <si>
    <t>Avec la découpe de l'abergement haut (montage en faîtage)</t>
  </si>
  <si>
    <t>Format L1 : 60 cellules 6" Portrait /Format M1 : 60 cellules 6" Paysage /Format O1 : 96 cellules 5" Portrait</t>
  </si>
  <si>
    <t>Format L1 : 60 cellules 6" Portrait (1685x1001)</t>
  </si>
  <si>
    <t>Format M1 : 60 cellules 6" Paysage (1685x1001)</t>
  </si>
  <si>
    <t>Format O1 : 96 cellules 5" Portrait (1559x1046)</t>
  </si>
  <si>
    <t>Avec abergements latéraux standard</t>
  </si>
  <si>
    <t>Avec abergements latéraux à façon (non fournie)</t>
  </si>
  <si>
    <t>Avec abergements latéraux à façon</t>
  </si>
  <si>
    <t>Les cotes indiquées ci-dessous sont les dimensions du champs avec abergements</t>
  </si>
  <si>
    <t>COM-FOO1-14-O173-v01a</t>
  </si>
  <si>
    <t>Standard used : NF EN 1991-1-4 (eurocode 1, part 1-4)</t>
  </si>
  <si>
    <t>2. Module's data</t>
  </si>
  <si>
    <t>Format L1 : 60 cells 6" Portrait /Format M1 : 60 cells 6" Landscape /Format O1 : 96 cells 5" Portrait</t>
  </si>
  <si>
    <t>Dimensions given below are the PV field dimensions with flashings</t>
  </si>
  <si>
    <t>Format L1 : 60 cells 6" Portrait (1685x1001)</t>
  </si>
  <si>
    <t>Format M1 : 60 cells 6" Landscape (1685x1001)</t>
  </si>
  <si>
    <t>Format O1 : 96 cells 5" Portrait (1559x1046)</t>
  </si>
  <si>
    <t>Dimension L</t>
  </si>
  <si>
    <t>With top flashing cut</t>
  </si>
  <si>
    <t>On the Top</t>
  </si>
  <si>
    <t>On the Edge</t>
  </si>
  <si>
    <t>With Top flashing cut (ridge installation)</t>
  </si>
  <si>
    <t>Without side flashing (to be done on site)</t>
  </si>
  <si>
    <t>With flashings EASY ROOF</t>
  </si>
  <si>
    <t xml:space="preserve">without side flashing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</si>
</sst>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\°;\-#,##0.0\°"/>
    <numFmt numFmtId="165" formatCode="#,##0.00\m;\-#,##0.00\m"/>
    <numFmt numFmtId="166" formatCode="0.0%"/>
    <numFmt numFmtId="167" formatCode="0.0000"/>
    <numFmt numFmtId="168" formatCode="0.000"/>
    <numFmt numFmtId="169" formatCode="_-* #,##0.00\ _€_-;\-* #,##0.00\ _€_-;_-* \-??\ _€_-;_-@_-"/>
  </numFmts>
  <fonts count="3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6"/>
      <color indexed="8"/>
      <name val="Calibri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5F5F5F"/>
      <name val="Calibri"/>
      <family val="2"/>
      <scheme val="minor"/>
    </font>
    <font>
      <b/>
      <sz val="11"/>
      <color rgb="FF5F5F5F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5F5F5F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rgb="FF5F5F5F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u val="double"/>
      <sz val="2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5F5F5F"/>
      <name val="Calibri"/>
      <family val="2"/>
      <scheme val="minor"/>
    </font>
    <font>
      <sz val="10"/>
      <color rgb="FF5F5F5F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5F5F5F"/>
      <name val="Calibri"/>
      <family val="2"/>
      <scheme val="minor"/>
    </font>
    <font>
      <b/>
      <sz val="8"/>
      <color rgb="FF5F5F5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8D75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7DFF6"/>
        <bgColor indexed="64"/>
      </patternFill>
    </fill>
    <fill>
      <patternFill patternType="solid">
        <fgColor rgb="FFFFE4C9"/>
        <bgColor indexed="64"/>
      </patternFill>
    </fill>
    <fill>
      <patternFill patternType="solid">
        <fgColor rgb="FFC4E59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11">
    <xf numFmtId="0" fontId="0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</cellStyleXfs>
  <cellXfs count="204">
    <xf numFmtId="0" fontId="0" fillId="0" borderId="0" xfId="0"/>
    <xf numFmtId="0" fontId="0" fillId="0" borderId="0" xfId="0" applyBorder="1"/>
    <xf numFmtId="0" fontId="0" fillId="0" borderId="0" xfId="0" applyProtection="1"/>
    <xf numFmtId="0" fontId="0" fillId="0" borderId="0" xfId="0" applyFill="1" applyProtection="1"/>
    <xf numFmtId="0" fontId="2" fillId="0" borderId="0" xfId="7" applyFill="1" applyProtection="1"/>
    <xf numFmtId="0" fontId="0" fillId="0" borderId="0" xfId="0" applyFill="1" applyBorder="1" applyAlignment="1" applyProtection="1">
      <alignment horizontal="center"/>
    </xf>
    <xf numFmtId="0" fontId="9" fillId="0" borderId="0" xfId="0" applyFont="1" applyProtection="1"/>
    <xf numFmtId="0" fontId="7" fillId="0" borderId="0" xfId="0" applyFont="1" applyProtection="1"/>
    <xf numFmtId="0" fontId="10" fillId="0" borderId="0" xfId="0" applyFont="1" applyAlignment="1" applyProtection="1"/>
    <xf numFmtId="0" fontId="0" fillId="2" borderId="0" xfId="0" applyFill="1" applyProtection="1"/>
    <xf numFmtId="0" fontId="2" fillId="2" borderId="0" xfId="7" applyFill="1" applyProtection="1"/>
    <xf numFmtId="0" fontId="8" fillId="2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0" fillId="0" borderId="0" xfId="0" applyFill="1" applyAlignment="1" applyProtection="1"/>
    <xf numFmtId="0" fontId="9" fillId="0" borderId="0" xfId="0" applyFont="1" applyAlignment="1" applyProtection="1">
      <alignment horizontal="right"/>
    </xf>
    <xf numFmtId="165" fontId="2" fillId="0" borderId="0" xfId="7" applyNumberFormat="1" applyFill="1" applyProtection="1"/>
    <xf numFmtId="0" fontId="3" fillId="0" borderId="0" xfId="7" applyFont="1" applyFill="1" applyAlignment="1" applyProtection="1">
      <alignment horizontal="right"/>
    </xf>
    <xf numFmtId="0" fontId="4" fillId="0" borderId="0" xfId="0" applyFont="1" applyFill="1" applyProtection="1"/>
    <xf numFmtId="166" fontId="0" fillId="0" borderId="0" xfId="0" applyNumberFormat="1" applyFill="1" applyAlignment="1" applyProtection="1"/>
    <xf numFmtId="166" fontId="0" fillId="0" borderId="0" xfId="0" applyNumberFormat="1" applyFill="1" applyBorder="1" applyAlignment="1" applyProtection="1">
      <alignment horizontal="center"/>
    </xf>
    <xf numFmtId="9" fontId="0" fillId="0" borderId="0" xfId="0" applyNumberFormat="1" applyAlignment="1" applyProtection="1">
      <alignment horizontal="left"/>
    </xf>
    <xf numFmtId="0" fontId="11" fillId="0" borderId="0" xfId="0" applyFont="1" applyProtection="1"/>
    <xf numFmtId="0" fontId="6" fillId="0" borderId="0" xfId="0" applyFont="1" applyFill="1" applyAlignment="1" applyProtection="1">
      <alignment horizontal="left"/>
    </xf>
    <xf numFmtId="0" fontId="14" fillId="0" borderId="0" xfId="0" applyFont="1" applyProtection="1"/>
    <xf numFmtId="0" fontId="6" fillId="0" borderId="0" xfId="0" applyFont="1" applyProtection="1"/>
    <xf numFmtId="0" fontId="6" fillId="2" borderId="0" xfId="0" applyFont="1" applyFill="1" applyProtection="1"/>
    <xf numFmtId="0" fontId="0" fillId="0" borderId="0" xfId="0" applyFill="1" applyBorder="1" applyProtection="1"/>
    <xf numFmtId="0" fontId="0" fillId="0" borderId="0" xfId="0" applyFont="1" applyFill="1" applyBorder="1" applyProtection="1"/>
    <xf numFmtId="167" fontId="0" fillId="0" borderId="0" xfId="0" applyNumberFormat="1" applyFill="1" applyBorder="1" applyProtection="1"/>
    <xf numFmtId="168" fontId="0" fillId="0" borderId="0" xfId="0" applyNumberFormat="1" applyFill="1" applyBorder="1" applyProtection="1"/>
    <xf numFmtId="0" fontId="7" fillId="0" borderId="0" xfId="0" applyFont="1" applyFill="1" applyBorder="1" applyProtection="1"/>
    <xf numFmtId="0" fontId="0" fillId="0" borderId="0" xfId="0" applyBorder="1" applyAlignment="1">
      <alignment horizontal="center"/>
    </xf>
    <xf numFmtId="168" fontId="0" fillId="0" borderId="0" xfId="0" applyNumberFormat="1" applyProtection="1"/>
    <xf numFmtId="0" fontId="0" fillId="0" borderId="0" xfId="0" applyFont="1" applyProtection="1"/>
    <xf numFmtId="168" fontId="0" fillId="0" borderId="0" xfId="0" applyNumberFormat="1" applyFont="1" applyProtection="1"/>
    <xf numFmtId="0" fontId="0" fillId="3" borderId="0" xfId="0" applyFill="1" applyProtection="1"/>
    <xf numFmtId="0" fontId="2" fillId="0" borderId="0" xfId="6" applyAlignment="1" applyProtection="1">
      <alignment wrapText="1"/>
    </xf>
    <xf numFmtId="0" fontId="2" fillId="0" borderId="0" xfId="6" applyProtection="1"/>
    <xf numFmtId="0" fontId="2" fillId="0" borderId="0" xfId="6"/>
    <xf numFmtId="0" fontId="2" fillId="0" borderId="0" xfId="6" applyFont="1" applyAlignment="1" applyProtection="1">
      <alignment wrapText="1"/>
    </xf>
    <xf numFmtId="0" fontId="2" fillId="0" borderId="0" xfId="6" applyFont="1" applyProtection="1"/>
    <xf numFmtId="0" fontId="2" fillId="0" borderId="0" xfId="6" applyFont="1"/>
    <xf numFmtId="0" fontId="2" fillId="0" borderId="3" xfId="6" applyFont="1" applyBorder="1" applyProtection="1"/>
    <xf numFmtId="0" fontId="2" fillId="0" borderId="3" xfId="6" applyFont="1" applyFill="1" applyBorder="1" applyProtection="1"/>
    <xf numFmtId="0" fontId="2" fillId="0" borderId="0" xfId="6" applyFont="1" applyFill="1" applyProtection="1"/>
    <xf numFmtId="0" fontId="2" fillId="0" borderId="0" xfId="6" applyFont="1" applyFill="1"/>
    <xf numFmtId="0" fontId="2" fillId="0" borderId="0" xfId="6" applyFill="1"/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0" fontId="2" fillId="0" borderId="3" xfId="6" applyFont="1" applyFill="1" applyBorder="1" applyAlignment="1" applyProtection="1">
      <alignment wrapText="1"/>
    </xf>
    <xf numFmtId="0" fontId="5" fillId="0" borderId="3" xfId="6" applyFont="1" applyFill="1" applyBorder="1" applyAlignment="1" applyProtection="1">
      <alignment wrapText="1"/>
    </xf>
    <xf numFmtId="0" fontId="2" fillId="0" borderId="3" xfId="6" applyFont="1" applyFill="1" applyBorder="1" applyAlignment="1" applyProtection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" fillId="0" borderId="3" xfId="6" applyFont="1" applyFill="1" applyBorder="1" applyAlignment="1" applyProtection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2" fillId="0" borderId="3" xfId="6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" fillId="0" borderId="13" xfId="6" applyFont="1" applyFill="1" applyBorder="1" applyAlignment="1" applyProtection="1">
      <alignment vertical="center" wrapText="1"/>
    </xf>
    <xf numFmtId="0" fontId="2" fillId="0" borderId="14" xfId="6" applyFont="1" applyFill="1" applyBorder="1" applyAlignment="1" applyProtection="1">
      <alignment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0" fillId="0" borderId="3" xfId="0" applyBorder="1" applyProtection="1"/>
    <xf numFmtId="0" fontId="2" fillId="0" borderId="3" xfId="6" applyFill="1" applyBorder="1"/>
    <xf numFmtId="0" fontId="0" fillId="0" borderId="3" xfId="0" applyBorder="1" applyAlignment="1" applyProtection="1">
      <alignment horizontal="left"/>
    </xf>
    <xf numFmtId="0" fontId="9" fillId="0" borderId="0" xfId="0" applyFont="1" applyAlignment="1" applyProtection="1">
      <alignment vertical="top" wrapText="1"/>
    </xf>
    <xf numFmtId="0" fontId="0" fillId="2" borderId="0" xfId="0" applyFill="1" applyBorder="1"/>
    <xf numFmtId="0" fontId="0" fillId="2" borderId="0" xfId="0" applyFill="1"/>
    <xf numFmtId="0" fontId="26" fillId="2" borderId="0" xfId="0" applyFont="1" applyFill="1" applyProtection="1"/>
    <xf numFmtId="0" fontId="0" fillId="2" borderId="2" xfId="0" applyFill="1" applyBorder="1" applyProtection="1"/>
    <xf numFmtId="0" fontId="0" fillId="2" borderId="0" xfId="0" applyFill="1" applyAlignment="1" applyProtection="1">
      <alignment horizontal="center" vertical="center"/>
    </xf>
    <xf numFmtId="0" fontId="24" fillId="2" borderId="0" xfId="0" applyFont="1" applyFill="1" applyProtection="1"/>
    <xf numFmtId="0" fontId="0" fillId="5" borderId="17" xfId="0" applyFill="1" applyBorder="1" applyAlignment="1" applyProtection="1">
      <alignment horizontal="center"/>
    </xf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0" xfId="0" applyFill="1" applyBorder="1" applyProtection="1"/>
    <xf numFmtId="0" fontId="0" fillId="2" borderId="9" xfId="0" applyFill="1" applyBorder="1" applyProtection="1"/>
    <xf numFmtId="0" fontId="15" fillId="2" borderId="0" xfId="0" applyFont="1" applyFill="1" applyBorder="1" applyProtection="1"/>
    <xf numFmtId="0" fontId="16" fillId="2" borderId="10" xfId="0" applyFont="1" applyFill="1" applyBorder="1" applyProtection="1"/>
    <xf numFmtId="0" fontId="0" fillId="2" borderId="11" xfId="0" applyFill="1" applyBorder="1" applyProtection="1"/>
    <xf numFmtId="0" fontId="0" fillId="2" borderId="12" xfId="0" applyFill="1" applyBorder="1" applyProtection="1"/>
    <xf numFmtId="0" fontId="0" fillId="2" borderId="3" xfId="0" applyFill="1" applyBorder="1" applyProtection="1"/>
    <xf numFmtId="0" fontId="27" fillId="2" borderId="0" xfId="0" applyFont="1" applyFill="1" applyBorder="1" applyProtection="1"/>
    <xf numFmtId="0" fontId="28" fillId="2" borderId="0" xfId="0" applyFont="1" applyFill="1" applyProtection="1"/>
    <xf numFmtId="0" fontId="0" fillId="0" borderId="0" xfId="0" applyAlignment="1" applyProtection="1">
      <alignment horizontal="left" vertical="center" wrapText="1"/>
    </xf>
    <xf numFmtId="0" fontId="29" fillId="2" borderId="0" xfId="0" applyFont="1" applyFill="1" applyAlignment="1" applyProtection="1">
      <alignment horizontal="left"/>
    </xf>
    <xf numFmtId="0" fontId="30" fillId="0" borderId="0" xfId="0" applyFont="1" applyAlignment="1" applyProtection="1">
      <alignment horizontal="right"/>
    </xf>
    <xf numFmtId="0" fontId="31" fillId="0" borderId="0" xfId="0" applyFont="1" applyProtection="1"/>
    <xf numFmtId="0" fontId="32" fillId="0" borderId="0" xfId="0" applyFont="1" applyFill="1" applyProtection="1"/>
    <xf numFmtId="0" fontId="10" fillId="0" borderId="0" xfId="0" applyFont="1" applyFill="1" applyAlignment="1" applyProtection="1"/>
    <xf numFmtId="0" fontId="30" fillId="0" borderId="0" xfId="0" applyFont="1" applyFill="1" applyAlignment="1" applyProtection="1">
      <alignment horizontal="right"/>
    </xf>
    <xf numFmtId="0" fontId="31" fillId="0" borderId="0" xfId="0" applyFont="1" applyFill="1" applyProtection="1"/>
    <xf numFmtId="0" fontId="0" fillId="0" borderId="0" xfId="0" applyFill="1" applyBorder="1" applyAlignment="1" applyProtection="1"/>
    <xf numFmtId="0" fontId="9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9" fillId="0" borderId="0" xfId="0" applyFont="1" applyFill="1" applyBorder="1" applyProtection="1"/>
    <xf numFmtId="0" fontId="0" fillId="0" borderId="0" xfId="0" applyNumberFormat="1" applyProtection="1"/>
    <xf numFmtId="0" fontId="0" fillId="0" borderId="0" xfId="0" applyBorder="1" applyAlignment="1" applyProtection="1"/>
    <xf numFmtId="0" fontId="9" fillId="0" borderId="0" xfId="0" applyFont="1" applyAlignment="1" applyProtection="1"/>
    <xf numFmtId="0" fontId="30" fillId="0" borderId="0" xfId="0" applyFont="1" applyAlignment="1" applyProtection="1"/>
    <xf numFmtId="0" fontId="30" fillId="0" borderId="0" xfId="0" applyFont="1" applyFill="1" applyAlignment="1" applyProtection="1"/>
    <xf numFmtId="0" fontId="32" fillId="0" borderId="0" xfId="0" applyFont="1" applyFill="1" applyAlignment="1" applyProtection="1"/>
    <xf numFmtId="0" fontId="31" fillId="0" borderId="0" xfId="0" applyFont="1" applyAlignment="1" applyProtection="1"/>
    <xf numFmtId="0" fontId="32" fillId="0" borderId="0" xfId="0" applyFont="1" applyAlignment="1" applyProtection="1"/>
    <xf numFmtId="0" fontId="29" fillId="2" borderId="0" xfId="0" applyFont="1" applyFill="1" applyBorder="1" applyAlignment="1" applyProtection="1">
      <alignment horizontal="left"/>
    </xf>
    <xf numFmtId="0" fontId="10" fillId="0" borderId="0" xfId="0" applyFont="1" applyBorder="1" applyAlignment="1" applyProtection="1"/>
    <xf numFmtId="0" fontId="10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right"/>
    </xf>
    <xf numFmtId="0" fontId="9" fillId="0" borderId="0" xfId="0" applyFont="1" applyBorder="1" applyProtection="1"/>
    <xf numFmtId="0" fontId="0" fillId="0" borderId="18" xfId="0" applyFill="1" applyBorder="1" applyProtection="1"/>
    <xf numFmtId="0" fontId="32" fillId="0" borderId="0" xfId="0" applyFont="1" applyFill="1" applyBorder="1" applyProtection="1"/>
    <xf numFmtId="0" fontId="31" fillId="0" borderId="0" xfId="0" applyFont="1" applyFill="1" applyBorder="1" applyProtection="1"/>
    <xf numFmtId="0" fontId="34" fillId="0" borderId="0" xfId="0" applyFont="1" applyProtection="1"/>
    <xf numFmtId="0" fontId="35" fillId="0" borderId="0" xfId="0" applyFont="1" applyFill="1" applyAlignment="1" applyProtection="1">
      <alignment horizontal="right"/>
    </xf>
    <xf numFmtId="0" fontId="35" fillId="0" borderId="0" xfId="0" applyFont="1" applyFill="1" applyAlignment="1" applyProtection="1">
      <alignment horizontal="left"/>
    </xf>
    <xf numFmtId="0" fontId="35" fillId="0" borderId="0" xfId="0" applyFont="1" applyAlignment="1" applyProtection="1">
      <alignment horizontal="right"/>
    </xf>
    <xf numFmtId="0" fontId="34" fillId="0" borderId="0" xfId="0" applyFont="1" applyAlignment="1" applyProtection="1"/>
    <xf numFmtId="0" fontId="34" fillId="0" borderId="0" xfId="0" applyFont="1" applyBorder="1" applyProtection="1"/>
    <xf numFmtId="0" fontId="36" fillId="0" borderId="0" xfId="0" applyFont="1" applyFill="1" applyBorder="1" applyProtection="1"/>
    <xf numFmtId="0" fontId="36" fillId="0" borderId="0" xfId="0" applyFont="1" applyFill="1" applyProtection="1"/>
    <xf numFmtId="0" fontId="35" fillId="0" borderId="0" xfId="0" applyFont="1" applyBorder="1" applyAlignment="1" applyProtection="1">
      <alignment horizontal="right"/>
    </xf>
    <xf numFmtId="0" fontId="7" fillId="0" borderId="0" xfId="0" applyFont="1" applyFill="1" applyBorder="1" applyAlignment="1" applyProtection="1"/>
    <xf numFmtId="0" fontId="30" fillId="0" borderId="0" xfId="0" applyFont="1" applyFill="1" applyBorder="1" applyAlignment="1" applyProtection="1"/>
    <xf numFmtId="0" fontId="30" fillId="0" borderId="0" xfId="0" applyFont="1" applyBorder="1" applyAlignment="1" applyProtection="1"/>
    <xf numFmtId="0" fontId="35" fillId="0" borderId="0" xfId="0" applyFont="1" applyFill="1" applyBorder="1" applyAlignment="1" applyProtection="1">
      <alignment horizontal="left"/>
    </xf>
    <xf numFmtId="0" fontId="30" fillId="0" borderId="18" xfId="0" applyFont="1" applyFill="1" applyBorder="1" applyAlignment="1" applyProtection="1">
      <alignment horizontal="right"/>
    </xf>
    <xf numFmtId="0" fontId="0" fillId="0" borderId="18" xfId="0" applyBorder="1" applyProtection="1"/>
    <xf numFmtId="0" fontId="0" fillId="0" borderId="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11" borderId="17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indent="3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22" fillId="2" borderId="8" xfId="0" applyFont="1" applyFill="1" applyBorder="1" applyAlignment="1" applyProtection="1">
      <alignment horizontal="center" wrapText="1"/>
    </xf>
    <xf numFmtId="0" fontId="22" fillId="2" borderId="0" xfId="0" applyFont="1" applyFill="1" applyBorder="1" applyAlignment="1" applyProtection="1">
      <alignment horizontal="center" wrapText="1"/>
    </xf>
    <xf numFmtId="0" fontId="22" fillId="2" borderId="9" xfId="0" applyFont="1" applyFill="1" applyBorder="1" applyAlignment="1" applyProtection="1">
      <alignment horizontal="center" wrapText="1"/>
    </xf>
    <xf numFmtId="0" fontId="22" fillId="2" borderId="8" xfId="0" applyFont="1" applyFill="1" applyBorder="1" applyAlignment="1" applyProtection="1">
      <alignment horizontal="center"/>
    </xf>
    <xf numFmtId="0" fontId="22" fillId="2" borderId="0" xfId="0" applyFont="1" applyFill="1" applyBorder="1" applyAlignment="1" applyProtection="1">
      <alignment horizontal="center"/>
    </xf>
    <xf numFmtId="0" fontId="22" fillId="2" borderId="9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/>
    </xf>
    <xf numFmtId="0" fontId="25" fillId="7" borderId="0" xfId="0" applyFont="1" applyFill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33" fillId="0" borderId="0" xfId="0" applyFont="1" applyAlignment="1" applyProtection="1">
      <alignment horizontal="center"/>
    </xf>
    <xf numFmtId="0" fontId="32" fillId="0" borderId="0" xfId="0" applyFont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 wrapText="1"/>
    </xf>
    <xf numFmtId="0" fontId="0" fillId="9" borderId="19" xfId="0" applyFill="1" applyBorder="1" applyAlignment="1" applyProtection="1">
      <alignment horizontal="center" wrapText="1"/>
    </xf>
    <xf numFmtId="0" fontId="0" fillId="9" borderId="0" xfId="0" applyFill="1" applyBorder="1" applyAlignment="1" applyProtection="1">
      <alignment horizontal="center" wrapText="1"/>
    </xf>
    <xf numFmtId="0" fontId="0" fillId="9" borderId="18" xfId="0" applyFill="1" applyBorder="1" applyAlignment="1" applyProtection="1">
      <alignment horizontal="center" wrapText="1"/>
    </xf>
    <xf numFmtId="0" fontId="0" fillId="10" borderId="0" xfId="0" applyFill="1" applyBorder="1" applyAlignment="1" applyProtection="1">
      <alignment horizontal="center" wrapText="1"/>
    </xf>
    <xf numFmtId="0" fontId="10" fillId="0" borderId="0" xfId="0" applyFont="1" applyAlignment="1" applyProtection="1">
      <alignment horizontal="right"/>
    </xf>
    <xf numFmtId="0" fontId="10" fillId="0" borderId="15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9" fillId="0" borderId="15" xfId="0" applyFont="1" applyBorder="1" applyAlignment="1" applyProtection="1">
      <alignment horizontal="right"/>
    </xf>
    <xf numFmtId="0" fontId="33" fillId="8" borderId="0" xfId="0" applyFont="1" applyFill="1" applyAlignment="1" applyProtection="1">
      <alignment horizontal="center"/>
    </xf>
    <xf numFmtId="0" fontId="32" fillId="8" borderId="0" xfId="0" applyFont="1" applyFill="1" applyBorder="1" applyAlignment="1" applyProtection="1">
      <alignment horizontal="center"/>
    </xf>
    <xf numFmtId="0" fontId="32" fillId="8" borderId="18" xfId="0" applyFont="1" applyFill="1" applyBorder="1" applyAlignment="1" applyProtection="1">
      <alignment horizontal="center"/>
    </xf>
    <xf numFmtId="0" fontId="0" fillId="10" borderId="0" xfId="0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0" fillId="9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left"/>
    </xf>
    <xf numFmtId="0" fontId="32" fillId="0" borderId="18" xfId="0" applyFont="1" applyBorder="1" applyAlignment="1" applyProtection="1">
      <alignment horizontal="center"/>
    </xf>
    <xf numFmtId="0" fontId="0" fillId="10" borderId="0" xfId="0" applyFont="1" applyFill="1" applyBorder="1" applyAlignment="1" applyProtection="1">
      <alignment horizontal="center"/>
    </xf>
    <xf numFmtId="0" fontId="0" fillId="5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right"/>
    </xf>
    <xf numFmtId="0" fontId="9" fillId="0" borderId="0" xfId="0" applyFont="1" applyAlignment="1" applyProtection="1">
      <alignment horizontal="left" vertical="top" wrapText="1" indent="3"/>
    </xf>
    <xf numFmtId="0" fontId="0" fillId="9" borderId="0" xfId="0" applyFont="1" applyFill="1" applyBorder="1" applyAlignment="1" applyProtection="1">
      <alignment horizontal="center"/>
    </xf>
    <xf numFmtId="165" fontId="2" fillId="0" borderId="0" xfId="7" applyNumberFormat="1" applyFill="1" applyBorder="1" applyAlignment="1" applyProtection="1">
      <alignment horizontal="center"/>
    </xf>
    <xf numFmtId="0" fontId="37" fillId="2" borderId="0" xfId="0" applyFont="1" applyFill="1" applyAlignment="1" applyProtection="1">
      <alignment horizontal="center" vertical="top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 indent="3"/>
    </xf>
    <xf numFmtId="0" fontId="14" fillId="0" borderId="0" xfId="0" applyFont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center"/>
    </xf>
    <xf numFmtId="164" fontId="2" fillId="0" borderId="0" xfId="7" applyNumberFormat="1" applyFill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4" xfId="0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 vertical="center"/>
    </xf>
    <xf numFmtId="0" fontId="34" fillId="0" borderId="0" xfId="0" applyFont="1" applyAlignment="1" applyProtection="1">
      <alignment wrapText="1"/>
    </xf>
    <xf numFmtId="0" fontId="34" fillId="0" borderId="0" xfId="0" applyFont="1" applyAlignment="1" applyProtection="1">
      <alignment horizontal="left" wrapText="1"/>
    </xf>
    <xf numFmtId="0" fontId="0" fillId="11" borderId="2" xfId="0" applyFill="1" applyBorder="1" applyAlignment="1" applyProtection="1">
      <alignment horizontal="center"/>
      <protection locked="0"/>
    </xf>
    <xf numFmtId="0" fontId="0" fillId="11" borderId="16" xfId="0" applyFill="1" applyBorder="1" applyAlignment="1" applyProtection="1">
      <alignment horizontal="center"/>
      <protection locked="0"/>
    </xf>
    <xf numFmtId="0" fontId="0" fillId="11" borderId="17" xfId="0" applyFill="1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  <protection locked="0"/>
    </xf>
    <xf numFmtId="0" fontId="0" fillId="11" borderId="3" xfId="0" applyFill="1" applyBorder="1" applyAlignment="1" applyProtection="1">
      <alignment horizontal="center"/>
      <protection locked="0"/>
    </xf>
    <xf numFmtId="0" fontId="0" fillId="11" borderId="0" xfId="0" applyFill="1" applyBorder="1" applyAlignment="1" applyProtection="1">
      <alignment horizontal="center"/>
      <protection locked="0"/>
    </xf>
  </cellXfs>
  <cellStyles count="11">
    <cellStyle name="Milliers 2" xfId="1"/>
    <cellStyle name="Milliers 3" xfId="2"/>
    <cellStyle name="Normal" xfId="0" builtinId="0"/>
    <cellStyle name="Normal 2" xfId="3"/>
    <cellStyle name="Normal 3" xfId="4"/>
    <cellStyle name="Normal 4" xfId="5"/>
    <cellStyle name="Normal 5" xfId="6"/>
    <cellStyle name="Normal_Classeur1" xfId="7"/>
    <cellStyle name="Pourcentage 2" xfId="8"/>
    <cellStyle name="Pourcentage 3" xfId="9"/>
    <cellStyle name="Pourcentage 4" xfId="10"/>
  </cellStyles>
  <dxfs count="3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4E59F"/>
      <color rgb="FFFFE4C9"/>
      <color rgb="FF7DDDFF"/>
      <color rgb="FFFFB265"/>
      <color rgb="FFF7DFF6"/>
      <color rgb="FFFF99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traduction!$C$2" fmlaRange="traduction!$E$4:$E$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28575</xdr:rowOff>
        </xdr:from>
        <xdr:to>
          <xdr:col>12</xdr:col>
          <xdr:colOff>504825</xdr:colOff>
          <xdr:row>12</xdr:row>
          <xdr:rowOff>66675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47625</xdr:colOff>
      <xdr:row>1</xdr:row>
      <xdr:rowOff>9525</xdr:rowOff>
    </xdr:from>
    <xdr:to>
      <xdr:col>1</xdr:col>
      <xdr:colOff>723900</xdr:colOff>
      <xdr:row>7</xdr:row>
      <xdr:rowOff>219075</xdr:rowOff>
    </xdr:to>
    <xdr:pic>
      <xdr:nvPicPr>
        <xdr:cNvPr id="3119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9075"/>
          <a:ext cx="14382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8</xdr:row>
      <xdr:rowOff>28575</xdr:rowOff>
    </xdr:from>
    <xdr:to>
      <xdr:col>6</xdr:col>
      <xdr:colOff>692222</xdr:colOff>
      <xdr:row>27</xdr:row>
      <xdr:rowOff>177525</xdr:rowOff>
    </xdr:to>
    <xdr:pic>
      <xdr:nvPicPr>
        <xdr:cNvPr id="4" name="Image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15"/>
        <a:stretch/>
      </xdr:blipFill>
      <xdr:spPr bwMode="auto">
        <a:xfrm>
          <a:off x="1323975" y="1581150"/>
          <a:ext cx="5454722" cy="376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952500</xdr:colOff>
      <xdr:row>7</xdr:row>
      <xdr:rowOff>180975</xdr:rowOff>
    </xdr:from>
    <xdr:to>
      <xdr:col>4</xdr:col>
      <xdr:colOff>133350</xdr:colOff>
      <xdr:row>15</xdr:row>
      <xdr:rowOff>85725</xdr:rowOff>
    </xdr:to>
    <xdr:cxnSp macro="">
      <xdr:nvCxnSpPr>
        <xdr:cNvPr id="5" name="Connecteur droit avec flèche 4"/>
        <xdr:cNvCxnSpPr/>
      </xdr:nvCxnSpPr>
      <xdr:spPr>
        <a:xfrm>
          <a:off x="2790825" y="1543050"/>
          <a:ext cx="1104900" cy="1428750"/>
        </a:xfrm>
        <a:prstGeom prst="straightConnector1">
          <a:avLst/>
        </a:prstGeom>
        <a:ln w="19050" cmpd="sng">
          <a:solidFill>
            <a:schemeClr val="tx1"/>
          </a:solidFill>
          <a:bevel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1209675</xdr:colOff>
      <xdr:row>8</xdr:row>
      <xdr:rowOff>19050</xdr:rowOff>
    </xdr:from>
    <xdr:to>
      <xdr:col>5</xdr:col>
      <xdr:colOff>390525</xdr:colOff>
      <xdr:row>11</xdr:row>
      <xdr:rowOff>123825</xdr:rowOff>
    </xdr:to>
    <xdr:cxnSp macro="">
      <xdr:nvCxnSpPr>
        <xdr:cNvPr id="8" name="Connecteur droit avec flèche 7"/>
        <xdr:cNvCxnSpPr/>
      </xdr:nvCxnSpPr>
      <xdr:spPr>
        <a:xfrm flipH="1">
          <a:off x="4972050" y="1571625"/>
          <a:ext cx="428625" cy="676275"/>
        </a:xfrm>
        <a:prstGeom prst="straightConnector1">
          <a:avLst/>
        </a:prstGeom>
        <a:ln w="19050" cmpd="sng">
          <a:solidFill>
            <a:schemeClr val="tx1"/>
          </a:solidFill>
          <a:bevel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276225</xdr:colOff>
      <xdr:row>13</xdr:row>
      <xdr:rowOff>123825</xdr:rowOff>
    </xdr:from>
    <xdr:to>
      <xdr:col>6</xdr:col>
      <xdr:colOff>647701</xdr:colOff>
      <xdr:row>13</xdr:row>
      <xdr:rowOff>133350</xdr:rowOff>
    </xdr:to>
    <xdr:cxnSp macro="">
      <xdr:nvCxnSpPr>
        <xdr:cNvPr id="10" name="Connecteur droit avec flèche 9"/>
        <xdr:cNvCxnSpPr/>
      </xdr:nvCxnSpPr>
      <xdr:spPr>
        <a:xfrm flipH="1" flipV="1">
          <a:off x="5286375" y="2628900"/>
          <a:ext cx="1390651" cy="9525"/>
        </a:xfrm>
        <a:prstGeom prst="straightConnector1">
          <a:avLst/>
        </a:prstGeom>
        <a:ln w="19050" cmpd="sng">
          <a:solidFill>
            <a:schemeClr val="tx1"/>
          </a:solidFill>
          <a:bevel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400052</xdr:colOff>
      <xdr:row>16</xdr:row>
      <xdr:rowOff>123826</xdr:rowOff>
    </xdr:from>
    <xdr:to>
      <xdr:col>6</xdr:col>
      <xdr:colOff>638175</xdr:colOff>
      <xdr:row>18</xdr:row>
      <xdr:rowOff>114300</xdr:rowOff>
    </xdr:to>
    <xdr:cxnSp macro="">
      <xdr:nvCxnSpPr>
        <xdr:cNvPr id="14" name="Connecteur droit avec flèche 13"/>
        <xdr:cNvCxnSpPr/>
      </xdr:nvCxnSpPr>
      <xdr:spPr>
        <a:xfrm flipH="1" flipV="1">
          <a:off x="4162427" y="3200401"/>
          <a:ext cx="2505073" cy="371474"/>
        </a:xfrm>
        <a:prstGeom prst="straightConnector1">
          <a:avLst/>
        </a:prstGeom>
        <a:ln w="19050" cmpd="sng">
          <a:solidFill>
            <a:schemeClr val="tx1"/>
          </a:solidFill>
          <a:bevel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19050</xdr:rowOff>
    </xdr:from>
    <xdr:to>
      <xdr:col>8</xdr:col>
      <xdr:colOff>752475</xdr:colOff>
      <xdr:row>0</xdr:row>
      <xdr:rowOff>942975</xdr:rowOff>
    </xdr:to>
    <xdr:grpSp>
      <xdr:nvGrpSpPr>
        <xdr:cNvPr id="2" name="Groupe 1"/>
        <xdr:cNvGrpSpPr/>
      </xdr:nvGrpSpPr>
      <xdr:grpSpPr>
        <a:xfrm>
          <a:off x="0" y="19050"/>
          <a:ext cx="8553450" cy="923925"/>
          <a:chOff x="0" y="19050"/>
          <a:chExt cx="8553450" cy="923925"/>
        </a:xfrm>
      </xdr:grpSpPr>
      <xdr:pic>
        <xdr:nvPicPr>
          <xdr:cNvPr id="7" name="Image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9050"/>
            <a:ext cx="903218" cy="92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1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2049" y="148128"/>
            <a:ext cx="7731401" cy="5554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12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86406" y="207479"/>
            <a:ext cx="1230382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</xdr:colOff>
      <xdr:row>0</xdr:row>
      <xdr:rowOff>0</xdr:rowOff>
    </xdr:from>
    <xdr:to>
      <xdr:col>55</xdr:col>
      <xdr:colOff>95249</xdr:colOff>
      <xdr:row>1</xdr:row>
      <xdr:rowOff>104775</xdr:rowOff>
    </xdr:to>
    <xdr:grpSp>
      <xdr:nvGrpSpPr>
        <xdr:cNvPr id="2" name="Groupe 1"/>
        <xdr:cNvGrpSpPr/>
      </xdr:nvGrpSpPr>
      <xdr:grpSpPr>
        <a:xfrm>
          <a:off x="7454" y="0"/>
          <a:ext cx="7058363" cy="927389"/>
          <a:chOff x="7454" y="0"/>
          <a:chExt cx="7060095" cy="923925"/>
        </a:xfrm>
      </xdr:grpSpPr>
      <xdr:pic>
        <xdr:nvPicPr>
          <xdr:cNvPr id="1330" name="Image 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54" y="0"/>
            <a:ext cx="903218" cy="92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31" name="Image 1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8078" y="157653"/>
            <a:ext cx="6209471" cy="5554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32" name="Image 12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74635" y="169379"/>
            <a:ext cx="1230382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"/>
  <sheetViews>
    <sheetView zoomScale="85" zoomScaleNormal="85" workbookViewId="0">
      <selection activeCell="H24" sqref="H24"/>
    </sheetView>
  </sheetViews>
  <sheetFormatPr baseColWidth="10" defaultRowHeight="15" x14ac:dyDescent="0.25"/>
  <cols>
    <col min="1" max="15" width="11.42578125" style="76"/>
    <col min="16" max="16" width="21.7109375" style="76" customWidth="1"/>
    <col min="17" max="16384" width="11.42578125" style="76"/>
  </cols>
  <sheetData>
    <row r="1" spans="1:16" ht="16.5" thickTop="1" thickBot="1" x14ac:dyDescent="0.3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</row>
    <row r="2" spans="1:16" ht="15.75" thickTop="1" x14ac:dyDescent="0.25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</row>
    <row r="3" spans="1:16" x14ac:dyDescent="0.25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</row>
    <row r="4" spans="1:16" x14ac:dyDescent="0.25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7"/>
    </row>
    <row r="5" spans="1:16" x14ac:dyDescent="0.25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7"/>
    </row>
    <row r="6" spans="1:16" x14ac:dyDescent="0.25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7"/>
    </row>
    <row r="7" spans="1:16" x14ac:dyDescent="0.25">
      <c r="A7" s="85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7"/>
    </row>
    <row r="8" spans="1:16" ht="31.5" x14ac:dyDescent="0.5">
      <c r="A8" s="145" t="s">
        <v>189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7"/>
    </row>
    <row r="9" spans="1:16" ht="31.5" x14ac:dyDescent="0.5">
      <c r="A9" s="148" t="s">
        <v>190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50"/>
    </row>
    <row r="10" spans="1:16" x14ac:dyDescent="0.25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7"/>
    </row>
    <row r="11" spans="1:16" ht="18.75" x14ac:dyDescent="0.3">
      <c r="A11" s="85"/>
      <c r="B11" s="86"/>
      <c r="C11" s="86"/>
      <c r="D11" s="86"/>
      <c r="E11" s="86"/>
      <c r="F11" s="88" t="s">
        <v>191</v>
      </c>
      <c r="G11" s="86"/>
      <c r="H11" s="86"/>
      <c r="I11" s="86"/>
      <c r="J11" s="86"/>
      <c r="K11" s="86"/>
      <c r="L11" s="86"/>
      <c r="M11" s="86"/>
      <c r="N11" s="86"/>
      <c r="O11" s="86"/>
      <c r="P11" s="87"/>
    </row>
    <row r="12" spans="1:16" x14ac:dyDescent="0.25">
      <c r="A12" s="85"/>
      <c r="B12" s="86"/>
      <c r="C12" s="86"/>
      <c r="D12" s="86"/>
      <c r="E12" s="86"/>
      <c r="F12" s="75"/>
      <c r="G12" s="86"/>
      <c r="H12" s="86"/>
      <c r="I12" s="86"/>
      <c r="J12" s="86"/>
      <c r="K12" s="86"/>
      <c r="L12" s="86"/>
      <c r="M12" s="86"/>
      <c r="N12" s="86"/>
      <c r="O12" s="86"/>
      <c r="P12" s="87"/>
    </row>
    <row r="13" spans="1:16" ht="18.75" x14ac:dyDescent="0.3">
      <c r="A13" s="85"/>
      <c r="B13" s="86"/>
      <c r="C13" s="86"/>
      <c r="D13" s="86"/>
      <c r="E13" s="88"/>
      <c r="F13" s="88" t="s">
        <v>192</v>
      </c>
      <c r="G13" s="86"/>
      <c r="H13" s="86"/>
      <c r="I13" s="86"/>
      <c r="J13" s="86"/>
      <c r="K13" s="86"/>
      <c r="L13" s="86"/>
      <c r="M13" s="86"/>
      <c r="N13" s="86"/>
      <c r="O13" s="86"/>
      <c r="P13" s="87"/>
    </row>
    <row r="14" spans="1:16" x14ac:dyDescent="0.25">
      <c r="A14" s="85"/>
      <c r="B14" s="86"/>
      <c r="C14" s="86"/>
      <c r="D14" s="86"/>
      <c r="E14" s="86"/>
      <c r="F14" s="75"/>
      <c r="G14" s="86"/>
      <c r="H14" s="86"/>
      <c r="I14" s="86"/>
      <c r="J14" s="86"/>
      <c r="K14" s="86"/>
      <c r="L14" s="86"/>
      <c r="M14" s="86"/>
      <c r="N14" s="86"/>
      <c r="O14" s="86"/>
      <c r="P14" s="87"/>
    </row>
    <row r="15" spans="1:16" ht="29.25" thickBot="1" x14ac:dyDescent="0.5">
      <c r="A15" s="89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 t="s">
        <v>80</v>
      </c>
      <c r="O15" s="90"/>
      <c r="P15" s="91"/>
    </row>
    <row r="16" spans="1:16" ht="15.75" thickTop="1" x14ac:dyDescent="0.25"/>
  </sheetData>
  <sheetProtection sheet="1" objects="1" scenarios="1"/>
  <mergeCells count="2">
    <mergeCell ref="A8:P8"/>
    <mergeCell ref="A9:P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11</xdr:col>
                    <xdr:colOff>0</xdr:colOff>
                    <xdr:row>11</xdr:row>
                    <xdr:rowOff>28575</xdr:rowOff>
                  </from>
                  <to>
                    <xdr:col>12</xdr:col>
                    <xdr:colOff>504825</xdr:colOff>
                    <xdr:row>12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view="pageBreakPreview" topLeftCell="A10" zoomScaleNormal="100" zoomScaleSheetLayoutView="100" workbookViewId="0">
      <selection activeCell="C37" sqref="C37"/>
    </sheetView>
  </sheetViews>
  <sheetFormatPr baseColWidth="10" defaultRowHeight="15" x14ac:dyDescent="0.25"/>
  <cols>
    <col min="1" max="1" width="11.42578125" style="9"/>
    <col min="2" max="2" width="16.140625" style="9" customWidth="1"/>
    <col min="3" max="3" width="15.85546875" style="9" customWidth="1"/>
    <col min="4" max="4" width="13" style="9" customWidth="1"/>
    <col min="5" max="5" width="19.5703125" style="9" customWidth="1"/>
    <col min="6" max="6" width="15.28515625" style="9" customWidth="1"/>
    <col min="7" max="7" width="11.42578125" style="9"/>
    <col min="8" max="8" width="14.28515625" style="9" customWidth="1"/>
    <col min="9" max="16384" width="11.42578125" style="9"/>
  </cols>
  <sheetData>
    <row r="1" spans="2:8" ht="79.5" customHeight="1" x14ac:dyDescent="0.25"/>
    <row r="2" spans="2:8" ht="32.25" customHeight="1" x14ac:dyDescent="0.25">
      <c r="B2" s="152" t="str">
        <f>traduction!$A$138</f>
        <v>DETERMINATION DU POSITIONNEMENT DES RIVES ET DES ANGLES</v>
      </c>
      <c r="C2" s="152"/>
      <c r="D2" s="152"/>
      <c r="E2" s="152"/>
      <c r="F2" s="152"/>
      <c r="G2" s="152"/>
      <c r="H2" s="152"/>
    </row>
    <row r="3" spans="2:8" x14ac:dyDescent="0.25">
      <c r="D3" s="93" t="str">
        <f>traduction!A153</f>
        <v>Norme utilisée : NF EN 1991-1-4 (eurocode 1, partie 1-4)</v>
      </c>
      <c r="E3" s="94"/>
      <c r="F3" s="94"/>
      <c r="G3" s="94"/>
    </row>
    <row r="4" spans="2:8" x14ac:dyDescent="0.25">
      <c r="D4" s="93"/>
      <c r="E4" s="94"/>
      <c r="F4" s="94"/>
      <c r="G4" s="94"/>
    </row>
    <row r="5" spans="2:8" x14ac:dyDescent="0.25">
      <c r="B5" s="80" t="str">
        <f>traduction!$A$86</f>
        <v>Les cases de couleurs vertes sont les cases à renseigner. Les autres cases sont des résultats.</v>
      </c>
    </row>
    <row r="8" spans="2:8" x14ac:dyDescent="0.25">
      <c r="C8" s="9" t="str">
        <f>traduction!$A$139</f>
        <v xml:space="preserve">Partie courante </v>
      </c>
      <c r="F8" s="9" t="str">
        <f>traduction!$A$140</f>
        <v xml:space="preserve">Rive latérale </v>
      </c>
    </row>
    <row r="14" spans="2:8" x14ac:dyDescent="0.25">
      <c r="H14" s="9" t="str">
        <f>traduction!$A$142</f>
        <v>Angle</v>
      </c>
    </row>
    <row r="19" spans="2:8" x14ac:dyDescent="0.25">
      <c r="H19" s="9" t="str">
        <f>traduction!$A$141</f>
        <v xml:space="preserve">Rive basse </v>
      </c>
    </row>
    <row r="30" spans="2:8" ht="40.5" customHeight="1" x14ac:dyDescent="0.25"/>
    <row r="31" spans="2:8" ht="20.25" customHeight="1" x14ac:dyDescent="0.25">
      <c r="B31" s="151" t="str">
        <f>traduction!A143</f>
        <v>DIMENSIONS DE L'HABITATION</v>
      </c>
      <c r="C31" s="151"/>
      <c r="E31" s="151" t="str">
        <f>traduction!$A$144</f>
        <v>CARACTERISTIQUES TOITURE</v>
      </c>
      <c r="F31" s="151"/>
    </row>
    <row r="32" spans="2:8" x14ac:dyDescent="0.25">
      <c r="B32" s="77" t="str">
        <f>traduction!A145</f>
        <v>(Données ci-dessous à saisir en cm, mm ou m)</v>
      </c>
    </row>
    <row r="33" spans="2:9" ht="12" customHeight="1" x14ac:dyDescent="0.25"/>
    <row r="34" spans="2:9" x14ac:dyDescent="0.25">
      <c r="B34" s="78" t="str">
        <f>traduction!$A$146</f>
        <v>Longueur (a)</v>
      </c>
      <c r="C34" s="141">
        <v>8</v>
      </c>
      <c r="E34" s="78" t="str">
        <f>traduction!$A$149</f>
        <v>Rive latérale</v>
      </c>
      <c r="F34" s="81">
        <f>MIN(C36,2*C38)/10</f>
        <v>0.72</v>
      </c>
      <c r="H34" s="78" t="str">
        <f>traduction!$A$151</f>
        <v>Hauteur d'angle</v>
      </c>
      <c r="I34" s="81">
        <f>MIN(C36,2*C38)/4</f>
        <v>1.8</v>
      </c>
    </row>
    <row r="35" spans="2:9" x14ac:dyDescent="0.25">
      <c r="C35" s="79"/>
    </row>
    <row r="36" spans="2:9" x14ac:dyDescent="0.25">
      <c r="B36" s="78" t="str">
        <f>traduction!$A$147</f>
        <v>Largeur (b)</v>
      </c>
      <c r="C36" s="141">
        <v>7.2</v>
      </c>
      <c r="E36" s="78" t="str">
        <f>traduction!$A$150</f>
        <v>Rive basse</v>
      </c>
      <c r="F36" s="81">
        <f>MIN(C34,2*C38)/10</f>
        <v>0.8</v>
      </c>
      <c r="H36" s="78" t="str">
        <f>traduction!$A$152</f>
        <v>Largeur d'angle</v>
      </c>
      <c r="I36" s="81">
        <f>MIN(C34,2*C38)/4</f>
        <v>2</v>
      </c>
    </row>
    <row r="37" spans="2:9" x14ac:dyDescent="0.25">
      <c r="C37" s="79"/>
    </row>
    <row r="38" spans="2:9" x14ac:dyDescent="0.25">
      <c r="B38" s="78" t="str">
        <f>traduction!$A$148</f>
        <v>Hauteur (h)</v>
      </c>
      <c r="C38" s="141">
        <v>6</v>
      </c>
    </row>
  </sheetData>
  <sheetProtection sheet="1" objects="1" scenarios="1"/>
  <mergeCells count="3">
    <mergeCell ref="B31:C31"/>
    <mergeCell ref="E31:F31"/>
    <mergeCell ref="B2:H2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71"/>
  <sheetViews>
    <sheetView showGridLines="0" tabSelected="1" view="pageBreakPreview" topLeftCell="A22" zoomScale="110" zoomScaleNormal="55" zoomScaleSheetLayoutView="110" workbookViewId="0">
      <selection activeCell="Q59" sqref="Q59:S59"/>
    </sheetView>
  </sheetViews>
  <sheetFormatPr baseColWidth="10" defaultRowHeight="15" x14ac:dyDescent="0.25"/>
  <cols>
    <col min="1" max="10" width="1.7109375" style="2" customWidth="1"/>
    <col min="11" max="19" width="2.28515625" style="2" customWidth="1"/>
    <col min="20" max="37" width="1.7109375" style="2" customWidth="1"/>
    <col min="38" max="46" width="2.28515625" style="2" customWidth="1"/>
    <col min="47" max="62" width="1.7109375" style="2" customWidth="1"/>
    <col min="63" max="16384" width="11.42578125" style="2"/>
  </cols>
  <sheetData>
    <row r="1" spans="2:56" s="26" customFormat="1" ht="64.5" customHeight="1" x14ac:dyDescent="0.2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187" t="s">
        <v>286</v>
      </c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</row>
    <row r="2" spans="2:56" s="9" customFormat="1" ht="17.25" customHeight="1" x14ac:dyDescent="0.25"/>
    <row r="3" spans="2:56" s="6" customFormat="1" ht="33" customHeight="1" x14ac:dyDescent="0.25">
      <c r="C3" s="190" t="str">
        <f>traduction!A84</f>
        <v>Ce petit utilitaire permet de choisir la disposition des modules sur une toiture , avec le système EASY ROOF EVOLUTION.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</row>
    <row r="4" spans="2:56" s="6" customFormat="1" ht="4.5" customHeight="1" x14ac:dyDescent="0.25">
      <c r="C4" s="25">
        <f>traduction!A85</f>
        <v>0</v>
      </c>
    </row>
    <row r="5" spans="2:56" s="6" customFormat="1" x14ac:dyDescent="0.25">
      <c r="C5" s="188" t="str">
        <f>traduction!A86</f>
        <v>Les cases de couleurs vertes sont les cases à renseigner. Les autres cases sont des résultats.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</row>
    <row r="6" spans="2:56" s="6" customFormat="1" ht="3.75" customHeight="1" x14ac:dyDescent="0.25"/>
    <row r="7" spans="2:56" s="6" customFormat="1" x14ac:dyDescent="0.25">
      <c r="C7" s="188" t="str">
        <f>traduction!A119</f>
        <v>1. Dimensions de la toitures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</row>
    <row r="8" spans="2:56" s="6" customFormat="1" x14ac:dyDescent="0.25">
      <c r="C8" s="189" t="str">
        <f>traduction!A120</f>
        <v>a) Renseigner les dimensions de la toiture (longueur, rampant)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</row>
    <row r="9" spans="2:56" s="6" customFormat="1" x14ac:dyDescent="0.25"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</row>
    <row r="10" spans="2:56" s="6" customFormat="1" x14ac:dyDescent="0.25">
      <c r="C10" s="188" t="str">
        <f>traduction!A157</f>
        <v>2. Caractéristique module/format</v>
      </c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</row>
    <row r="11" spans="2:56" s="6" customFormat="1" x14ac:dyDescent="0.25">
      <c r="C11" s="189" t="str">
        <f>traduction!A122</f>
        <v>a) Indiquer la puissance du module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</row>
    <row r="12" spans="2:56" s="6" customFormat="1" x14ac:dyDescent="0.25">
      <c r="C12" s="189" t="str">
        <f>traduction!A123</f>
        <v>b) Choisir la longueur du module (format L1)</v>
      </c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</row>
    <row r="13" spans="2:56" s="6" customFormat="1" x14ac:dyDescent="0.25"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74"/>
    </row>
    <row r="14" spans="2:56" s="6" customFormat="1" x14ac:dyDescent="0.25">
      <c r="C14" s="188" t="str">
        <f>traduction!A125</f>
        <v>3. Calcul automatique pour remplir toute la toiture (maximum)</v>
      </c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</row>
    <row r="15" spans="2:56" s="6" customFormat="1" x14ac:dyDescent="0.25">
      <c r="C15" s="189" t="str">
        <f>traduction!A126</f>
        <v xml:space="preserve"> Le logiciel calcul le nombre maximum de modules pouvant-être installés sur la toiture.</v>
      </c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</row>
    <row r="16" spans="2:56" s="6" customFormat="1" x14ac:dyDescent="0.25"/>
    <row r="17" spans="1:62" s="6" customFormat="1" x14ac:dyDescent="0.25">
      <c r="C17" s="188" t="str">
        <f>traduction!A127</f>
        <v>4. Implantation standard</v>
      </c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09"/>
      <c r="BA17" s="109"/>
      <c r="BB17" s="109"/>
      <c r="BC17" s="109"/>
    </row>
    <row r="18" spans="1:62" s="6" customFormat="1" x14ac:dyDescent="0.25">
      <c r="C18" s="184" t="str">
        <f>traduction!A128</f>
        <v xml:space="preserve">Choisissez ensuite votre implantation standard (2X8, 3X5) …, et vous connaîtrez la place restante </v>
      </c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</row>
    <row r="19" spans="1:62" s="6" customFormat="1" x14ac:dyDescent="0.25"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</row>
    <row r="20" spans="1:62" ht="24" customHeight="1" x14ac:dyDescent="0.25">
      <c r="A20" s="195" t="str">
        <f>traduction!A92</f>
        <v>DISPOSITION DES MODULES SUR UNE TOITURE AVEC LE SYSTÈME EASY ROOF EVOLUTION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</row>
    <row r="21" spans="1:62" x14ac:dyDescent="0.25"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</row>
    <row r="22" spans="1:62" x14ac:dyDescent="0.25">
      <c r="B22" s="172" t="str">
        <f>traduction!A93</f>
        <v>Format L1 : 60 cellules 6" Portrait /Format M1 : 60 cellules 6" Paysage /Format O1 : 96 cellules 5" Portrait</v>
      </c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</row>
    <row r="23" spans="1:62" x14ac:dyDescent="0.25">
      <c r="A23" s="154" t="str">
        <f>traduction!A165</f>
        <v>Les cotes indiquées ci-dessous sont les dimensions du champs avec abergements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</row>
    <row r="24" spans="1:62" x14ac:dyDescent="0.25">
      <c r="A24" s="178" t="str">
        <f>traduction!A94</f>
        <v>1. Dimensions toiture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</row>
    <row r="25" spans="1:62" x14ac:dyDescent="0.25">
      <c r="C25" s="23"/>
      <c r="E25" s="193"/>
      <c r="F25" s="193"/>
      <c r="G25" s="193"/>
      <c r="H25" s="193"/>
      <c r="I25" s="193"/>
      <c r="J25" s="193"/>
      <c r="K25" s="193"/>
      <c r="L25" s="193"/>
      <c r="M25" s="193"/>
      <c r="N25" s="194"/>
      <c r="O25" s="194"/>
      <c r="P25" s="194"/>
      <c r="Q25" s="194"/>
      <c r="R25" s="194"/>
      <c r="U25" s="22"/>
      <c r="V25" s="21"/>
      <c r="W25" s="21"/>
      <c r="X25" s="21"/>
      <c r="Y25" s="21"/>
      <c r="Z25" s="20"/>
      <c r="AA25" s="15"/>
      <c r="AB25" s="15"/>
      <c r="AC25" s="15"/>
      <c r="AD25" s="15"/>
      <c r="AE25" s="103"/>
      <c r="AF25" s="103"/>
      <c r="AG25" s="103"/>
      <c r="AH25" s="103"/>
      <c r="AI25" s="104"/>
      <c r="AJ25" s="105"/>
      <c r="AK25" s="104"/>
      <c r="AL25" s="106"/>
      <c r="AM25" s="106"/>
      <c r="AN25" s="106"/>
      <c r="AO25" s="106"/>
      <c r="AP25" s="104"/>
      <c r="AQ25" s="106"/>
      <c r="AR25" s="106"/>
      <c r="AS25" s="28"/>
      <c r="AT25" s="21"/>
      <c r="AU25" s="21"/>
      <c r="AV25" s="21"/>
      <c r="AW25" s="21"/>
      <c r="AX25" s="28"/>
      <c r="AY25" s="28"/>
    </row>
    <row r="26" spans="1:62" ht="21" x14ac:dyDescent="0.35">
      <c r="B26" s="6"/>
      <c r="C26" s="161" t="str">
        <f>traduction!A95</f>
        <v>Largeur :</v>
      </c>
      <c r="D26" s="161"/>
      <c r="E26" s="161"/>
      <c r="F26" s="161"/>
      <c r="G26" s="161"/>
      <c r="H26" s="161"/>
      <c r="I26" s="161"/>
      <c r="J26" s="161"/>
      <c r="K26" s="161"/>
      <c r="L26" s="161"/>
      <c r="M26" s="162"/>
      <c r="N26" s="198">
        <v>6.8</v>
      </c>
      <c r="O26" s="199"/>
      <c r="P26" s="199"/>
      <c r="Q26" s="199"/>
      <c r="R26" s="200"/>
      <c r="S26" s="6" t="s">
        <v>43</v>
      </c>
      <c r="T26" s="6"/>
      <c r="Z26" s="3"/>
      <c r="AA26" s="15"/>
      <c r="AB26" s="15"/>
      <c r="AC26" s="15"/>
      <c r="AD26" s="15"/>
      <c r="AE26" s="103"/>
      <c r="AF26" s="103"/>
      <c r="AG26" s="103"/>
      <c r="AH26" s="103"/>
      <c r="AI26" s="103"/>
      <c r="AJ26" s="28"/>
      <c r="AK26" s="28"/>
      <c r="AL26" s="186"/>
      <c r="AM26" s="186"/>
      <c r="AN26" s="186"/>
      <c r="AO26" s="186"/>
      <c r="AP26" s="186"/>
      <c r="AQ26" s="28"/>
      <c r="AR26" s="28"/>
      <c r="AS26" s="28"/>
      <c r="AT26" s="28"/>
      <c r="AU26" s="28"/>
      <c r="AV26" s="28"/>
      <c r="AW26" s="28"/>
      <c r="AX26" s="28"/>
      <c r="AY26" s="28"/>
      <c r="BD26" s="4"/>
      <c r="BE26" s="19"/>
      <c r="BF26" s="4"/>
      <c r="BG26" s="4"/>
      <c r="BH26" s="3"/>
      <c r="BI26" s="3"/>
      <c r="BJ26" s="3"/>
    </row>
    <row r="27" spans="1:62" x14ac:dyDescent="0.25">
      <c r="B27" s="6"/>
      <c r="C27" s="161" t="str">
        <f>traduction!A96</f>
        <v>Rampant :</v>
      </c>
      <c r="D27" s="161"/>
      <c r="E27" s="161"/>
      <c r="F27" s="161"/>
      <c r="G27" s="161"/>
      <c r="H27" s="161"/>
      <c r="I27" s="161"/>
      <c r="J27" s="161"/>
      <c r="K27" s="161"/>
      <c r="L27" s="161"/>
      <c r="M27" s="162"/>
      <c r="N27" s="201">
        <v>3.6</v>
      </c>
      <c r="O27" s="201"/>
      <c r="P27" s="201"/>
      <c r="Q27" s="201"/>
      <c r="R27" s="201"/>
      <c r="S27" s="6" t="s">
        <v>43</v>
      </c>
      <c r="T27" s="6"/>
      <c r="Z27" s="3"/>
      <c r="AA27" s="15"/>
      <c r="AB27" s="15"/>
      <c r="AC27" s="15"/>
      <c r="AD27" s="15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28"/>
      <c r="AR27" s="28"/>
      <c r="AS27" s="28"/>
      <c r="AT27" s="28"/>
      <c r="AU27" s="28"/>
      <c r="AV27" s="28"/>
      <c r="AW27" s="28"/>
      <c r="AX27" s="28"/>
      <c r="AY27" s="28"/>
      <c r="BD27" s="4"/>
      <c r="BE27" s="18"/>
      <c r="BF27" s="18"/>
      <c r="BG27" s="4"/>
      <c r="BH27" s="4"/>
      <c r="BI27" s="4"/>
      <c r="BJ27" s="4"/>
    </row>
    <row r="28" spans="1:62" x14ac:dyDescent="0.25">
      <c r="B28" s="6"/>
      <c r="C28" s="161" t="str">
        <f>traduction!A97</f>
        <v>soit :</v>
      </c>
      <c r="D28" s="161"/>
      <c r="E28" s="161"/>
      <c r="F28" s="161"/>
      <c r="G28" s="161"/>
      <c r="H28" s="161"/>
      <c r="I28" s="161"/>
      <c r="J28" s="161"/>
      <c r="K28" s="161"/>
      <c r="L28" s="161"/>
      <c r="M28" s="162"/>
      <c r="N28" s="191">
        <f>N26*N27</f>
        <v>24.48</v>
      </c>
      <c r="O28" s="191"/>
      <c r="P28" s="191"/>
      <c r="Q28" s="191"/>
      <c r="R28" s="191"/>
      <c r="S28" s="6" t="s">
        <v>56</v>
      </c>
      <c r="T28" s="6"/>
      <c r="Z28" s="3"/>
      <c r="AA28" s="15"/>
      <c r="AB28" s="15"/>
      <c r="AC28" s="15"/>
      <c r="AD28" s="15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28"/>
      <c r="AR28" s="28"/>
      <c r="AS28" s="28"/>
      <c r="AT28" s="28"/>
      <c r="AU28" s="192"/>
      <c r="AV28" s="192"/>
      <c r="AW28" s="192"/>
      <c r="AX28" s="192"/>
      <c r="AY28" s="28"/>
      <c r="BD28" s="4"/>
      <c r="BE28" s="4"/>
      <c r="BF28" s="4"/>
      <c r="BG28" s="17"/>
      <c r="BH28" s="4"/>
      <c r="BI28" s="3"/>
      <c r="BJ28" s="4"/>
    </row>
    <row r="29" spans="1:62" x14ac:dyDescent="0.25">
      <c r="B29" s="6"/>
      <c r="C29" s="6"/>
      <c r="D29" s="16"/>
      <c r="E29" s="161"/>
      <c r="F29" s="161"/>
      <c r="G29" s="161"/>
      <c r="H29" s="161"/>
      <c r="I29" s="161"/>
      <c r="J29" s="161"/>
      <c r="K29" s="161"/>
      <c r="L29" s="161"/>
      <c r="M29" s="183"/>
      <c r="N29" s="171"/>
      <c r="O29" s="171"/>
      <c r="P29" s="171"/>
      <c r="Q29" s="171"/>
      <c r="R29" s="171"/>
      <c r="S29" s="171"/>
      <c r="T29" s="171"/>
      <c r="Z29" s="12"/>
      <c r="AA29" s="15"/>
      <c r="AB29" s="15"/>
      <c r="AC29" s="15"/>
      <c r="AD29" s="15"/>
      <c r="AE29" s="103"/>
      <c r="AF29" s="103"/>
      <c r="AG29" s="103"/>
      <c r="AH29" s="103"/>
      <c r="AI29" s="103"/>
      <c r="AJ29" s="186"/>
      <c r="AK29" s="186"/>
      <c r="AL29" s="186"/>
      <c r="AM29" s="103"/>
      <c r="AN29" s="103"/>
      <c r="AO29" s="103"/>
      <c r="AP29" s="103"/>
      <c r="AQ29" s="103"/>
      <c r="AR29" s="103"/>
      <c r="AS29" s="28"/>
      <c r="AT29" s="28"/>
      <c r="AU29" s="28"/>
      <c r="AV29" s="28"/>
      <c r="AW29" s="28"/>
      <c r="AX29" s="28"/>
      <c r="AY29" s="28"/>
      <c r="BD29" s="4"/>
      <c r="BE29" s="4"/>
      <c r="BF29" s="4"/>
      <c r="BG29" s="4"/>
      <c r="BH29" s="4"/>
      <c r="BI29" s="3"/>
      <c r="BJ29" s="4"/>
    </row>
    <row r="30" spans="1:62" s="13" customFormat="1" x14ac:dyDescent="0.25">
      <c r="A30" s="178" t="str">
        <f>traduction!A157</f>
        <v>2. Caractéristique module/format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</row>
    <row r="31" spans="1:62" s="13" customFormat="1" ht="31.5" customHeight="1" x14ac:dyDescent="0.25">
      <c r="C31" s="156" t="str">
        <f>traduction!A161</f>
        <v>Format L1 : 60 cellules 6" Portrait (1685x1001)</v>
      </c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7" t="str">
        <f>traduction!A162</f>
        <v>Format M1 : 60 cellules 6" Paysage (1685x1001)</v>
      </c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M31" s="160" t="str">
        <f>traduction!A163</f>
        <v>Format O1 : 96 cellules 5" Portrait (1559x1046)</v>
      </c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96"/>
    </row>
    <row r="32" spans="1:62" s="13" customFormat="1" x14ac:dyDescent="0.25">
      <c r="A32" s="161" t="str">
        <f>traduction!A99</f>
        <v>Puissance module :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2"/>
      <c r="M32" s="201">
        <v>250</v>
      </c>
      <c r="N32" s="201"/>
      <c r="O32" s="201"/>
      <c r="P32" s="201"/>
      <c r="Q32" s="201"/>
      <c r="R32" s="6" t="s">
        <v>39</v>
      </c>
      <c r="S32" s="2"/>
      <c r="T32" s="139"/>
      <c r="U32" s="183" t="str">
        <f>traduction!A99</f>
        <v>Puissance module :</v>
      </c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62"/>
      <c r="AG32" s="198">
        <v>250</v>
      </c>
      <c r="AH32" s="199"/>
      <c r="AI32" s="199"/>
      <c r="AJ32" s="199"/>
      <c r="AK32" s="200"/>
      <c r="AL32" s="137" t="s">
        <v>39</v>
      </c>
      <c r="AN32" s="183" t="str">
        <f>traduction!A99</f>
        <v>Puissance module :</v>
      </c>
      <c r="AO32" s="183"/>
      <c r="AP32" s="183"/>
      <c r="AQ32" s="183"/>
      <c r="AR32" s="183"/>
      <c r="AS32" s="183"/>
      <c r="AT32" s="183"/>
      <c r="AU32" s="183"/>
      <c r="AV32" s="183"/>
      <c r="AW32" s="162"/>
      <c r="AX32" s="202">
        <v>327</v>
      </c>
      <c r="AY32" s="202"/>
      <c r="AZ32" s="202"/>
      <c r="BA32" s="202"/>
      <c r="BB32" s="202"/>
      <c r="BC32" s="6" t="s">
        <v>39</v>
      </c>
      <c r="BD32" s="2"/>
    </row>
    <row r="33" spans="1:62" s="13" customFormat="1" x14ac:dyDescent="0.25">
      <c r="A33" s="163" t="str">
        <f>traduction!A102</f>
        <v>Longueur module :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4"/>
      <c r="L33" s="198" t="s">
        <v>66</v>
      </c>
      <c r="M33" s="199"/>
      <c r="N33" s="199"/>
      <c r="O33" s="199"/>
      <c r="P33" s="199"/>
      <c r="Q33" s="199"/>
      <c r="R33" s="199"/>
      <c r="S33" s="199"/>
      <c r="T33" s="139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38"/>
      <c r="AG33" s="138"/>
      <c r="AH33" s="138"/>
      <c r="AI33" s="138"/>
      <c r="AJ33" s="138"/>
      <c r="AK33" s="138"/>
      <c r="AL33" s="140"/>
    </row>
    <row r="34" spans="1:62" s="13" customFormat="1" x14ac:dyDescent="0.25">
      <c r="T34" s="139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40"/>
    </row>
    <row r="35" spans="1:62" s="13" customFormat="1" x14ac:dyDescent="0.25">
      <c r="A35" s="178" t="str">
        <f>traduction!A104</f>
        <v>3. Calcul automatique pour remplir toute la toiture (maximum)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</row>
    <row r="36" spans="1:62" x14ac:dyDescent="0.25">
      <c r="A36" s="14"/>
      <c r="B36" s="14"/>
      <c r="C36" s="115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115"/>
      <c r="U36" s="115"/>
      <c r="V36" s="115"/>
      <c r="W36" s="115"/>
      <c r="X36" s="115"/>
      <c r="Y36" s="115"/>
      <c r="Z36" s="115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"/>
      <c r="AY36" s="9"/>
      <c r="AZ36" s="9"/>
      <c r="BA36" s="9"/>
      <c r="BB36" s="9"/>
      <c r="BC36" s="9"/>
      <c r="BD36" s="10"/>
      <c r="BE36" s="3"/>
      <c r="BF36" s="4"/>
      <c r="BG36" s="4"/>
      <c r="BH36" s="3"/>
      <c r="BI36" s="4"/>
      <c r="BJ36" s="3"/>
    </row>
    <row r="37" spans="1:62" x14ac:dyDescent="0.25">
      <c r="A37" s="166" t="str">
        <f>traduction!A154</f>
        <v>Avec abergements latéraux standard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7"/>
      <c r="AB37" s="165" t="str">
        <f>traduction!A155</f>
        <v>Avec abergements latéraux à façon (non fournie)</v>
      </c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</row>
    <row r="38" spans="1:62" x14ac:dyDescent="0.25">
      <c r="A38" s="14"/>
      <c r="B38" s="14"/>
      <c r="C38" s="116"/>
      <c r="D38" s="116"/>
      <c r="E38" s="116"/>
      <c r="F38" s="117"/>
      <c r="G38" s="117"/>
      <c r="H38" s="117"/>
      <c r="I38" s="117"/>
      <c r="J38" s="118" t="s">
        <v>263</v>
      </c>
      <c r="K38" s="169" t="s">
        <v>75</v>
      </c>
      <c r="L38" s="169"/>
      <c r="M38" s="169"/>
      <c r="N38" s="170" t="s">
        <v>74</v>
      </c>
      <c r="O38" s="170"/>
      <c r="P38" s="170"/>
      <c r="Q38" s="169" t="s">
        <v>258</v>
      </c>
      <c r="R38" s="169"/>
      <c r="S38" s="169"/>
      <c r="T38" s="28"/>
      <c r="U38" s="28"/>
      <c r="V38" s="117"/>
      <c r="W38" s="117"/>
      <c r="X38" s="117"/>
      <c r="Y38" s="117"/>
      <c r="Z38" s="117"/>
      <c r="AA38" s="136"/>
      <c r="AD38" s="8"/>
      <c r="AE38" s="8"/>
      <c r="AF38" s="8"/>
      <c r="AG38" s="100"/>
      <c r="AH38" s="100"/>
      <c r="AI38" s="100"/>
      <c r="AJ38" s="100"/>
      <c r="AK38" s="101" t="s">
        <v>263</v>
      </c>
      <c r="AL38" s="103"/>
      <c r="AM38" s="132" t="s">
        <v>75</v>
      </c>
      <c r="AN38" s="132"/>
      <c r="AO38" s="172" t="s">
        <v>74</v>
      </c>
      <c r="AP38" s="172"/>
      <c r="AQ38" s="172"/>
      <c r="AR38" s="173" t="s">
        <v>258</v>
      </c>
      <c r="AS38" s="173"/>
      <c r="AT38" s="173"/>
      <c r="AU38" s="3"/>
      <c r="AV38" s="3"/>
      <c r="AW38" s="100"/>
      <c r="AX38" s="100"/>
      <c r="AY38" s="100"/>
      <c r="AZ38" s="100"/>
      <c r="BA38" s="100"/>
      <c r="BB38" s="3"/>
      <c r="BC38" s="3"/>
      <c r="BD38" s="3"/>
    </row>
    <row r="39" spans="1:62" x14ac:dyDescent="0.25">
      <c r="A39" s="116"/>
      <c r="B39" s="116"/>
      <c r="C39" s="116"/>
      <c r="D39" s="116"/>
      <c r="E39" s="116"/>
      <c r="F39" s="116"/>
      <c r="G39" s="116"/>
      <c r="H39" s="116"/>
      <c r="I39" s="116"/>
      <c r="J39" s="131" t="str">
        <f>traduction!$A$105</f>
        <v>Nombre de lignes :</v>
      </c>
      <c r="K39" s="153">
        <f>IF($N$27&lt;'data '!$C$5,0,ROUNDDOWN((($N$27-'data '!$C$5)/'data '!$C$6)+1,0))</f>
        <v>1</v>
      </c>
      <c r="L39" s="153"/>
      <c r="M39" s="153"/>
      <c r="N39" s="174">
        <f>IF($N$27&lt;'data '!$D$5,0,ROUNDDOWN((($N$27-'data '!$D$5)/'data '!$D$6)+1,0))</f>
        <v>3</v>
      </c>
      <c r="O39" s="174"/>
      <c r="P39" s="174"/>
      <c r="Q39" s="168">
        <f>IF($N$27&lt;'data '!$E$5,0,ROUNDDOWN((($N$27-'data '!$E$5)/'data '!$E$6)+1,0))</f>
        <v>2</v>
      </c>
      <c r="R39" s="168"/>
      <c r="S39" s="168"/>
      <c r="T39" s="119"/>
      <c r="U39" s="86"/>
      <c r="V39" s="86"/>
      <c r="W39" s="28"/>
      <c r="X39" s="28"/>
      <c r="Y39" s="28"/>
      <c r="Z39" s="28"/>
      <c r="AA39" s="120"/>
      <c r="AB39" s="8"/>
      <c r="AC39" s="8"/>
      <c r="AD39" s="8"/>
      <c r="AE39" s="8"/>
      <c r="AF39" s="8"/>
      <c r="AG39" s="8"/>
      <c r="AH39" s="8"/>
      <c r="AI39" s="8"/>
      <c r="AJ39" s="8"/>
      <c r="AK39" s="126" t="str">
        <f>traduction!$A$105</f>
        <v>Nombre de lignes :</v>
      </c>
      <c r="AL39" s="153">
        <f>IF($N$27&lt;'data '!$C$5,0,ROUNDDOWN((($N$27-'data '!$C$5)/'data '!$C$6)+1,0))</f>
        <v>1</v>
      </c>
      <c r="AM39" s="153"/>
      <c r="AN39" s="153"/>
      <c r="AO39" s="174">
        <f>IF($N$27&lt;'data '!$D$5,0,ROUNDDOWN((($N$27-'data '!$D$5)/'data '!$D$6)+1,0))</f>
        <v>3</v>
      </c>
      <c r="AP39" s="174"/>
      <c r="AQ39" s="174"/>
      <c r="AR39" s="168">
        <f>IF($N$27&lt;'data '!$E$5,0,ROUNDDOWN((($N$27-'data '!$E$5)/'data '!$E$6)+1,0))</f>
        <v>2</v>
      </c>
      <c r="AS39" s="168"/>
      <c r="AT39" s="168"/>
      <c r="AU39" s="6"/>
      <c r="AV39" s="9"/>
      <c r="AW39" s="9"/>
      <c r="AX39" s="3"/>
      <c r="AY39" s="3"/>
      <c r="AZ39" s="3"/>
      <c r="BA39" s="3"/>
      <c r="BB39" s="144"/>
      <c r="BC39" s="144"/>
      <c r="BD39" s="102"/>
      <c r="BE39" s="3"/>
      <c r="BF39" s="99"/>
      <c r="BG39" s="3"/>
      <c r="BH39" s="3"/>
      <c r="BI39" s="3"/>
      <c r="BJ39" s="3"/>
    </row>
    <row r="40" spans="1:62" x14ac:dyDescent="0.25">
      <c r="A40" s="116"/>
      <c r="B40" s="116"/>
      <c r="C40" s="116"/>
      <c r="D40" s="116"/>
      <c r="E40" s="116"/>
      <c r="F40" s="116"/>
      <c r="G40" s="116"/>
      <c r="H40" s="116"/>
      <c r="I40" s="116"/>
      <c r="J40" s="131" t="str">
        <f>traduction!$A$106</f>
        <v>Nombre de colonnes :</v>
      </c>
      <c r="K40" s="153">
        <f>ROUNDDOWN(($N$26-('data '!$C$11*2))/'data '!$C$4,0)</f>
        <v>6</v>
      </c>
      <c r="L40" s="153"/>
      <c r="M40" s="153"/>
      <c r="N40" s="174">
        <f>ROUNDDOWN(($N$26-('data '!$D$11*2))/'data '!$D$4,0)</f>
        <v>3</v>
      </c>
      <c r="O40" s="174"/>
      <c r="P40" s="174"/>
      <c r="Q40" s="168">
        <f>ROUNDDOWN(($N$26-('data '!$E$11*2))/'data '!$E$4,0)</f>
        <v>5</v>
      </c>
      <c r="R40" s="168"/>
      <c r="S40" s="168"/>
      <c r="T40" s="119"/>
      <c r="U40" s="14"/>
      <c r="V40" s="14"/>
      <c r="W40" s="28"/>
      <c r="X40" s="28"/>
      <c r="Y40" s="28"/>
      <c r="Z40" s="28"/>
      <c r="AA40" s="120"/>
      <c r="AB40" s="8"/>
      <c r="AC40" s="8"/>
      <c r="AD40" s="8"/>
      <c r="AE40" s="8"/>
      <c r="AF40" s="8"/>
      <c r="AG40" s="8"/>
      <c r="AH40" s="8"/>
      <c r="AI40" s="8"/>
      <c r="AJ40" s="8"/>
      <c r="AK40" s="126" t="str">
        <f>traduction!$A$106</f>
        <v>Nombre de colonnes :</v>
      </c>
      <c r="AL40" s="153">
        <f>ROUNDDOWN(($N$26-('data '!$C$12*2))/'data '!$C$4,0)</f>
        <v>6</v>
      </c>
      <c r="AM40" s="153"/>
      <c r="AN40" s="153"/>
      <c r="AO40" s="174">
        <f>ROUNDDOWN(($N$26-('data '!$D$12*2))/'data '!$D$4,0)</f>
        <v>3</v>
      </c>
      <c r="AP40" s="174"/>
      <c r="AQ40" s="174"/>
      <c r="AR40" s="168">
        <f>ROUNDDOWN(($N$26-('data '!$E$12*2))/'data '!$E$4,0)</f>
        <v>6</v>
      </c>
      <c r="AS40" s="168"/>
      <c r="AT40" s="168"/>
      <c r="AU40" s="6"/>
      <c r="AX40" s="3"/>
      <c r="AY40" s="3"/>
      <c r="AZ40" s="3"/>
      <c r="BA40" s="3"/>
      <c r="BB40" s="144"/>
      <c r="BC40" s="144"/>
      <c r="BD40" s="102"/>
      <c r="BE40" s="3"/>
      <c r="BF40" s="99"/>
      <c r="BG40" s="3"/>
      <c r="BH40" s="3"/>
      <c r="BI40" s="3"/>
      <c r="BJ40" s="3"/>
    </row>
    <row r="41" spans="1:62" x14ac:dyDescent="0.25">
      <c r="A41" s="116"/>
      <c r="B41" s="116"/>
      <c r="C41" s="116"/>
      <c r="D41" s="116"/>
      <c r="E41" s="116"/>
      <c r="F41" s="116"/>
      <c r="G41" s="116"/>
      <c r="H41" s="116"/>
      <c r="I41" s="116"/>
      <c r="J41" s="131" t="str">
        <f>traduction!$A$107</f>
        <v>soit :</v>
      </c>
      <c r="K41" s="153">
        <f>K39*K40</f>
        <v>6</v>
      </c>
      <c r="L41" s="153"/>
      <c r="M41" s="153"/>
      <c r="N41" s="174">
        <f>N39*N40</f>
        <v>9</v>
      </c>
      <c r="O41" s="174"/>
      <c r="P41" s="174"/>
      <c r="Q41" s="168">
        <f>Q39*Q40</f>
        <v>10</v>
      </c>
      <c r="R41" s="168"/>
      <c r="S41" s="168"/>
      <c r="T41" s="128" t="str">
        <f>traduction!$A$111</f>
        <v>panneaux</v>
      </c>
      <c r="U41" s="119"/>
      <c r="V41" s="119"/>
      <c r="W41" s="28"/>
      <c r="X41" s="28"/>
      <c r="Y41" s="28"/>
      <c r="Z41" s="28"/>
      <c r="AA41" s="120"/>
      <c r="AB41" s="8"/>
      <c r="AC41" s="8"/>
      <c r="AD41" s="8"/>
      <c r="AE41" s="8"/>
      <c r="AF41" s="8"/>
      <c r="AG41" s="8"/>
      <c r="AH41" s="8"/>
      <c r="AI41" s="8"/>
      <c r="AJ41" s="8"/>
      <c r="AK41" s="126" t="str">
        <f>traduction!$A$107</f>
        <v>soit :</v>
      </c>
      <c r="AL41" s="153">
        <f>AL39*AL40</f>
        <v>6</v>
      </c>
      <c r="AM41" s="153"/>
      <c r="AN41" s="153"/>
      <c r="AO41" s="174">
        <f>AO39*AO40</f>
        <v>9</v>
      </c>
      <c r="AP41" s="174"/>
      <c r="AQ41" s="174"/>
      <c r="AR41" s="168">
        <f>AR39*AR40</f>
        <v>12</v>
      </c>
      <c r="AS41" s="168"/>
      <c r="AT41" s="168"/>
      <c r="AU41" s="123" t="str">
        <f>traduction!$A$111</f>
        <v>panneaux</v>
      </c>
      <c r="AV41" s="6"/>
      <c r="AW41" s="6"/>
      <c r="AX41" s="3"/>
      <c r="AY41" s="3"/>
      <c r="AZ41" s="3"/>
      <c r="BA41" s="3"/>
      <c r="BB41" s="144"/>
      <c r="BC41" s="144"/>
      <c r="BD41" s="102"/>
      <c r="BE41" s="3"/>
      <c r="BF41" s="99"/>
      <c r="BG41" s="3"/>
      <c r="BH41" s="3"/>
      <c r="BI41" s="3"/>
      <c r="BJ41" s="3"/>
    </row>
    <row r="42" spans="1:62" x14ac:dyDescent="0.25">
      <c r="A42" s="116"/>
      <c r="B42" s="116"/>
      <c r="C42" s="116"/>
      <c r="D42" s="116"/>
      <c r="E42" s="116"/>
      <c r="F42" s="116"/>
      <c r="G42" s="116"/>
      <c r="H42" s="116"/>
      <c r="I42" s="116"/>
      <c r="J42" s="131" t="str">
        <f>traduction!$A$108</f>
        <v>soit :</v>
      </c>
      <c r="K42" s="181">
        <f>K41*$M$32</f>
        <v>1500</v>
      </c>
      <c r="L42" s="181"/>
      <c r="M42" s="181"/>
      <c r="N42" s="185">
        <f>N41*$AG$32</f>
        <v>2250</v>
      </c>
      <c r="O42" s="185"/>
      <c r="P42" s="185"/>
      <c r="Q42" s="180">
        <f>Q41*$AX$32</f>
        <v>3270</v>
      </c>
      <c r="R42" s="180"/>
      <c r="S42" s="180"/>
      <c r="T42" s="128" t="str">
        <f>traduction!$A$112</f>
        <v>watts</v>
      </c>
      <c r="U42" s="119"/>
      <c r="V42" s="119"/>
      <c r="W42" s="28"/>
      <c r="X42" s="28"/>
      <c r="Y42" s="28"/>
      <c r="Z42" s="28"/>
      <c r="AA42" s="120"/>
      <c r="AB42" s="8"/>
      <c r="AC42" s="8"/>
      <c r="AD42" s="8"/>
      <c r="AE42" s="8"/>
      <c r="AF42" s="8"/>
      <c r="AG42" s="8"/>
      <c r="AH42" s="8"/>
      <c r="AI42" s="8"/>
      <c r="AJ42" s="8"/>
      <c r="AK42" s="126" t="str">
        <f>traduction!$A$108</f>
        <v>soit :</v>
      </c>
      <c r="AL42" s="153">
        <f>AL41*$M$32</f>
        <v>1500</v>
      </c>
      <c r="AM42" s="153"/>
      <c r="AN42" s="153"/>
      <c r="AO42" s="174">
        <f>AO41*$AG$32</f>
        <v>2250</v>
      </c>
      <c r="AP42" s="174"/>
      <c r="AQ42" s="174"/>
      <c r="AR42" s="168">
        <f>AR41*$AX$32</f>
        <v>3924</v>
      </c>
      <c r="AS42" s="168"/>
      <c r="AT42" s="168"/>
      <c r="AU42" s="123" t="str">
        <f>traduction!$A$112</f>
        <v>watts</v>
      </c>
      <c r="AV42" s="6"/>
      <c r="AW42" s="6"/>
      <c r="AX42" s="3"/>
      <c r="AY42" s="3"/>
      <c r="AZ42" s="3"/>
      <c r="BA42" s="3"/>
      <c r="BB42" s="144"/>
      <c r="BC42" s="144"/>
      <c r="BD42" s="102"/>
      <c r="BE42" s="3"/>
      <c r="BF42" s="99"/>
      <c r="BG42" s="3"/>
      <c r="BH42" s="3"/>
      <c r="BI42" s="3"/>
      <c r="BJ42" s="3"/>
    </row>
    <row r="43" spans="1:62" x14ac:dyDescent="0.25">
      <c r="A43" s="14"/>
      <c r="B43" s="14"/>
      <c r="C43" s="116"/>
      <c r="D43" s="116"/>
      <c r="E43" s="116"/>
      <c r="F43" s="116"/>
      <c r="G43" s="116"/>
      <c r="H43" s="116"/>
      <c r="I43" s="116"/>
      <c r="J43" s="131" t="str">
        <f>traduction!$A$109</f>
        <v xml:space="preserve">et il reste : </v>
      </c>
      <c r="K43" s="153">
        <f>$N$27-((K39-1)*'data '!$C$6+'data '!$C$5)</f>
        <v>1.6439999999999999</v>
      </c>
      <c r="L43" s="153"/>
      <c r="M43" s="153"/>
      <c r="N43" s="174">
        <f>$N$27-((N39-1)*'data '!$D$6+'data '!$D$5)</f>
        <v>0.26900000000000013</v>
      </c>
      <c r="O43" s="174"/>
      <c r="P43" s="174"/>
      <c r="Q43" s="168">
        <f>$N$27-((Q39-1)*'data '!$E$6+'data '!$E$5)</f>
        <v>0.21399999999999997</v>
      </c>
      <c r="R43" s="168"/>
      <c r="S43" s="168"/>
      <c r="T43" s="128" t="s">
        <v>43</v>
      </c>
      <c r="U43" s="28"/>
      <c r="V43" s="129" t="str">
        <f>traduction!A158</f>
        <v>sur le haut</v>
      </c>
      <c r="W43" s="28"/>
      <c r="X43" s="28"/>
      <c r="Y43" s="28"/>
      <c r="Z43" s="28"/>
      <c r="AA43" s="120"/>
      <c r="AD43" s="8"/>
      <c r="AE43" s="8"/>
      <c r="AF43" s="8"/>
      <c r="AG43" s="8"/>
      <c r="AH43" s="8"/>
      <c r="AI43" s="8"/>
      <c r="AJ43" s="8"/>
      <c r="AK43" s="126" t="str">
        <f>traduction!$A$109</f>
        <v xml:space="preserve">et il reste : </v>
      </c>
      <c r="AL43" s="153">
        <f>$N$27-((AL39-1)*'data '!$C$6+'data '!$C$5)</f>
        <v>1.6439999999999999</v>
      </c>
      <c r="AM43" s="153"/>
      <c r="AN43" s="153"/>
      <c r="AO43" s="174">
        <f>$N$27-((AO39-1)*'data '!$D$6+'data '!$D$5)</f>
        <v>0.26900000000000013</v>
      </c>
      <c r="AP43" s="174"/>
      <c r="AQ43" s="174"/>
      <c r="AR43" s="168">
        <f>$N$27-((AR39-1)*'data '!$E$6+'data '!$E$5)</f>
        <v>0.21399999999999997</v>
      </c>
      <c r="AS43" s="168"/>
      <c r="AT43" s="168"/>
      <c r="AU43" s="123" t="s">
        <v>43</v>
      </c>
      <c r="AV43" s="3"/>
      <c r="AW43" s="130" t="str">
        <f>traduction!A158</f>
        <v>sur le haut</v>
      </c>
      <c r="AX43" s="3"/>
      <c r="AY43" s="3"/>
      <c r="AZ43" s="3"/>
      <c r="BA43" s="3"/>
      <c r="BB43" s="144"/>
      <c r="BC43" s="144"/>
      <c r="BD43" s="102"/>
      <c r="BE43" s="3"/>
      <c r="BF43" s="99"/>
      <c r="BG43" s="3"/>
      <c r="BH43" s="3"/>
      <c r="BI43" s="3"/>
      <c r="BJ43" s="3"/>
    </row>
    <row r="44" spans="1:62" x14ac:dyDescent="0.25">
      <c r="A44" s="14"/>
      <c r="B44" s="14"/>
      <c r="C44" s="116"/>
      <c r="D44" s="116"/>
      <c r="E44" s="116"/>
      <c r="F44" s="116"/>
      <c r="G44" s="116"/>
      <c r="H44" s="116"/>
      <c r="I44" s="116"/>
      <c r="J44" s="131" t="str">
        <f>traduction!$A$110</f>
        <v xml:space="preserve">et il reste : </v>
      </c>
      <c r="K44" s="153">
        <f>$N$26-(K40*'data '!$C$4)-(2*'data '!$C$11)</f>
        <v>0.2899999999999997</v>
      </c>
      <c r="L44" s="153"/>
      <c r="M44" s="153"/>
      <c r="N44" s="174">
        <f>$N$26-(N40*'data '!$D$4)-(2*'data '!$D$11)</f>
        <v>1.3090000000000002</v>
      </c>
      <c r="O44" s="174"/>
      <c r="P44" s="174"/>
      <c r="Q44" s="168">
        <f>$N$26-(Q40*'data '!$E$4)-(2*'data '!$E$11)</f>
        <v>1.0599999999999992</v>
      </c>
      <c r="R44" s="168"/>
      <c r="S44" s="168"/>
      <c r="T44" s="128" t="s">
        <v>41</v>
      </c>
      <c r="U44" s="28"/>
      <c r="V44" s="129" t="str">
        <f>traduction!A159</f>
        <v>sur le coté</v>
      </c>
      <c r="W44" s="28"/>
      <c r="X44" s="28"/>
      <c r="Y44" s="28"/>
      <c r="Z44" s="28"/>
      <c r="AA44" s="120"/>
      <c r="AD44" s="8"/>
      <c r="AE44" s="8"/>
      <c r="AF44" s="8"/>
      <c r="AG44" s="8"/>
      <c r="AH44" s="8"/>
      <c r="AI44" s="8"/>
      <c r="AJ44" s="8"/>
      <c r="AK44" s="126" t="str">
        <f>traduction!$A$110</f>
        <v xml:space="preserve">et il reste : </v>
      </c>
      <c r="AL44" s="153">
        <f>$N$26-(AL40*'data '!$C$4)-(2*'data '!$C$12)</f>
        <v>0.62999999999999967</v>
      </c>
      <c r="AM44" s="153"/>
      <c r="AN44" s="153"/>
      <c r="AO44" s="174">
        <f>$N$26-(AO40*'data '!$D$4)-(2*'data '!$D$12)</f>
        <v>1.587</v>
      </c>
      <c r="AP44" s="174"/>
      <c r="AQ44" s="174"/>
      <c r="AR44" s="168">
        <f>$N$26-(AR40*'data '!$E$4)-(2*'data '!$E$12)</f>
        <v>0.3299999999999999</v>
      </c>
      <c r="AS44" s="168"/>
      <c r="AT44" s="168"/>
      <c r="AU44" s="123" t="s">
        <v>41</v>
      </c>
      <c r="AV44" s="3"/>
      <c r="AW44" s="130" t="str">
        <f>traduction!A159</f>
        <v>sur le coté</v>
      </c>
      <c r="AX44" s="3"/>
      <c r="AY44" s="3"/>
      <c r="AZ44" s="3"/>
      <c r="BA44" s="3"/>
      <c r="BB44" s="144"/>
      <c r="BC44" s="144"/>
      <c r="BD44" s="102"/>
      <c r="BE44" s="3"/>
      <c r="BF44" s="99"/>
      <c r="BG44" s="3"/>
      <c r="BH44" s="3"/>
      <c r="BI44" s="3"/>
      <c r="BJ44" s="3"/>
    </row>
    <row r="45" spans="1:62" x14ac:dyDescent="0.25">
      <c r="A45" s="14"/>
      <c r="B45" s="14"/>
      <c r="C45" s="116"/>
      <c r="D45" s="116"/>
      <c r="E45" s="116"/>
      <c r="F45" s="117"/>
      <c r="G45" s="117"/>
      <c r="H45" s="117"/>
      <c r="I45" s="117"/>
      <c r="J45" s="118"/>
      <c r="K45" s="144"/>
      <c r="L45" s="144"/>
      <c r="M45" s="144"/>
      <c r="N45" s="122"/>
      <c r="O45" s="28"/>
      <c r="P45" s="121"/>
      <c r="Q45" s="28"/>
      <c r="R45" s="28"/>
      <c r="S45" s="28"/>
      <c r="T45" s="28"/>
      <c r="U45" s="28"/>
      <c r="V45" s="117"/>
      <c r="W45" s="117"/>
      <c r="X45" s="117"/>
      <c r="Y45" s="117"/>
      <c r="Z45" s="117"/>
      <c r="AA45" s="136"/>
      <c r="AB45" s="143"/>
      <c r="AC45" s="143"/>
      <c r="AD45" s="143"/>
      <c r="AE45" s="143"/>
      <c r="AF45" s="102"/>
      <c r="AG45" s="3"/>
      <c r="AH45" s="99"/>
      <c r="AI45" s="3"/>
      <c r="AJ45" s="3"/>
      <c r="AK45" s="3"/>
      <c r="AL45" s="3"/>
      <c r="AM45" s="3"/>
      <c r="AN45" s="100"/>
      <c r="AO45" s="100"/>
      <c r="AP45" s="100"/>
      <c r="AQ45" s="100"/>
      <c r="AR45" s="100"/>
      <c r="AS45" s="101"/>
      <c r="AT45" s="144"/>
      <c r="AU45" s="144"/>
      <c r="AV45" s="144"/>
      <c r="AW45" s="144"/>
      <c r="AX45" s="102"/>
      <c r="AY45" s="3"/>
      <c r="AZ45" s="99"/>
      <c r="BA45" s="3"/>
      <c r="BB45" s="3"/>
      <c r="BC45" s="3"/>
      <c r="BD45" s="3"/>
    </row>
    <row r="46" spans="1:62" x14ac:dyDescent="0.25">
      <c r="A46" s="155" t="str">
        <f>traduction!A160</f>
        <v>Avec la découpe de l'abergement haut (montage en faîtage)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79"/>
      <c r="AB46" s="155" t="str">
        <f>traduction!A160</f>
        <v>Avec la découpe de l'abergement haut (montage en faîtage)</v>
      </c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</row>
    <row r="47" spans="1:62" x14ac:dyDescent="0.25">
      <c r="A47" s="14"/>
      <c r="B47" s="133"/>
      <c r="C47" s="133"/>
      <c r="D47" s="133"/>
      <c r="E47" s="133"/>
      <c r="F47" s="133"/>
      <c r="G47" s="133"/>
      <c r="H47" s="133"/>
      <c r="I47" s="133"/>
      <c r="J47" s="118" t="s">
        <v>263</v>
      </c>
      <c r="K47" s="169" t="s">
        <v>75</v>
      </c>
      <c r="L47" s="169"/>
      <c r="M47" s="169"/>
      <c r="N47" s="170" t="s">
        <v>74</v>
      </c>
      <c r="O47" s="170"/>
      <c r="P47" s="170"/>
      <c r="Q47" s="169" t="s">
        <v>258</v>
      </c>
      <c r="R47" s="169"/>
      <c r="S47" s="169"/>
      <c r="T47" s="28"/>
      <c r="U47" s="28"/>
      <c r="V47" s="117"/>
      <c r="W47" s="117"/>
      <c r="X47" s="117"/>
      <c r="Y47" s="117"/>
      <c r="Z47" s="117"/>
      <c r="AA47" s="137"/>
      <c r="AB47" s="111"/>
      <c r="AC47" s="111"/>
      <c r="AD47" s="111"/>
      <c r="AE47" s="111"/>
      <c r="AF47" s="111"/>
      <c r="AG47" s="111"/>
      <c r="AH47" s="111"/>
      <c r="AI47" s="111"/>
      <c r="AJ47" s="111"/>
      <c r="AK47" s="101" t="s">
        <v>263</v>
      </c>
      <c r="AL47" s="103"/>
      <c r="AM47" s="132" t="s">
        <v>75</v>
      </c>
      <c r="AN47" s="132"/>
      <c r="AO47" s="172" t="s">
        <v>74</v>
      </c>
      <c r="AP47" s="172"/>
      <c r="AQ47" s="172"/>
      <c r="AR47" s="173" t="s">
        <v>258</v>
      </c>
      <c r="AS47" s="173"/>
      <c r="AT47" s="173"/>
      <c r="AU47" s="3"/>
      <c r="AV47" s="3"/>
      <c r="AW47" s="100"/>
      <c r="AX47" s="100"/>
      <c r="AY47" s="100"/>
      <c r="AZ47" s="100"/>
      <c r="BA47" s="100"/>
      <c r="BB47" s="3"/>
      <c r="BC47" s="3"/>
      <c r="BD47" s="3"/>
    </row>
    <row r="48" spans="1:62" x14ac:dyDescent="0.25">
      <c r="A48" s="14"/>
      <c r="B48" s="134"/>
      <c r="C48" s="134"/>
      <c r="D48" s="134"/>
      <c r="E48" s="134"/>
      <c r="F48" s="134"/>
      <c r="G48" s="134"/>
      <c r="H48" s="134"/>
      <c r="I48" s="134"/>
      <c r="J48" s="131" t="str">
        <f>traduction!$A$105</f>
        <v>Nombre de lignes :</v>
      </c>
      <c r="K48" s="153">
        <f>IF($N$27&lt;('data '!$C$5-'data '!$C$13),0,ROUNDDOWN((($N$27-('data '!$C$5-'data '!$C$13))/'data '!$C$6)+1,0))</f>
        <v>2</v>
      </c>
      <c r="L48" s="153"/>
      <c r="M48" s="153"/>
      <c r="N48" s="174">
        <f>IF($N$27&lt;('data '!$D$5-'data '!$D$13),0,ROUNDDOWN((($N$27-('data '!$D$5-'data '!$D$13))/'data '!$D$6)+1,0))</f>
        <v>3</v>
      </c>
      <c r="O48" s="174"/>
      <c r="P48" s="174"/>
      <c r="Q48" s="168">
        <f>IF($N$27&lt;('data '!$E$5-'data '!$E$13),0,ROUNDDOWN((($N$27-('data '!$E$5-'data '!$E$13))/'data '!$E$6)+1,0))</f>
        <v>2</v>
      </c>
      <c r="R48" s="168"/>
      <c r="S48" s="168"/>
      <c r="T48" s="119"/>
      <c r="U48" s="86"/>
      <c r="V48" s="86"/>
      <c r="W48" s="28"/>
      <c r="X48" s="28"/>
      <c r="Y48" s="28"/>
      <c r="Z48" s="28"/>
      <c r="AA48" s="137"/>
      <c r="AB48" s="110"/>
      <c r="AC48" s="110"/>
      <c r="AD48" s="110"/>
      <c r="AE48" s="110"/>
      <c r="AF48" s="110"/>
      <c r="AG48" s="110"/>
      <c r="AH48" s="110"/>
      <c r="AI48" s="110"/>
      <c r="AJ48" s="110"/>
      <c r="AK48" s="126" t="str">
        <f>traduction!$A$105</f>
        <v>Nombre de lignes :</v>
      </c>
      <c r="AL48" s="153">
        <f>IF($N$27&lt;('data '!$D$5-'data '!$C$13),0,ROUNDDOWN((($N$27-('data '!$C$5-'data '!$C$13))/'data '!$C$6)+1,0))</f>
        <v>2</v>
      </c>
      <c r="AM48" s="153"/>
      <c r="AN48" s="153"/>
      <c r="AO48" s="174">
        <f>IF($N$27&lt;('data '!$D$5-'data '!$D$13),0,ROUNDDOWN((($N$27-('data '!$D$5-'data '!$D$13))/'data '!$D$6)+1,0))</f>
        <v>3</v>
      </c>
      <c r="AP48" s="174"/>
      <c r="AQ48" s="174"/>
      <c r="AR48" s="168">
        <f>IF($N$27&lt;('data '!$E$5-'data '!$E$13),0,ROUNDDOWN((($N$27-('data '!$E$5-'data '!$E$13))/'data '!$E$6)+1,0))</f>
        <v>2</v>
      </c>
      <c r="AS48" s="168"/>
      <c r="AT48" s="168"/>
      <c r="AU48" s="6"/>
      <c r="AV48" s="9"/>
      <c r="AW48" s="9"/>
      <c r="AX48" s="3"/>
      <c r="AY48" s="3"/>
      <c r="AZ48" s="3"/>
      <c r="BA48" s="3"/>
      <c r="BB48" s="3"/>
      <c r="BC48" s="3"/>
      <c r="BD48" s="3"/>
    </row>
    <row r="49" spans="1:62" x14ac:dyDescent="0.25">
      <c r="A49" s="14"/>
      <c r="B49" s="134"/>
      <c r="C49" s="134"/>
      <c r="D49" s="134"/>
      <c r="E49" s="134"/>
      <c r="F49" s="134"/>
      <c r="G49" s="134"/>
      <c r="H49" s="134"/>
      <c r="I49" s="134"/>
      <c r="J49" s="131" t="str">
        <f>traduction!$A$106</f>
        <v>Nombre de colonnes :</v>
      </c>
      <c r="K49" s="153">
        <f>ROUNDDOWN(($N$26-('data '!$C$11*2))/'data '!$C$4,0)</f>
        <v>6</v>
      </c>
      <c r="L49" s="153"/>
      <c r="M49" s="153"/>
      <c r="N49" s="174">
        <f>ROUNDDOWN(($N$26-('data '!$D$11*2))/'data '!$D$4,0)</f>
        <v>3</v>
      </c>
      <c r="O49" s="174"/>
      <c r="P49" s="174"/>
      <c r="Q49" s="168">
        <f>ROUNDDOWN(($N$26-('data '!$E$11*2))/'data '!$E$4,0)</f>
        <v>5</v>
      </c>
      <c r="R49" s="168"/>
      <c r="S49" s="168"/>
      <c r="T49" s="119"/>
      <c r="U49" s="14"/>
      <c r="V49" s="14"/>
      <c r="W49" s="28"/>
      <c r="X49" s="28"/>
      <c r="Y49" s="28"/>
      <c r="Z49" s="28"/>
      <c r="AA49" s="137"/>
      <c r="AB49" s="110"/>
      <c r="AC49" s="110"/>
      <c r="AD49" s="110"/>
      <c r="AE49" s="110"/>
      <c r="AF49" s="110"/>
      <c r="AG49" s="110"/>
      <c r="AH49" s="110"/>
      <c r="AI49" s="110"/>
      <c r="AJ49" s="110"/>
      <c r="AK49" s="126" t="str">
        <f>traduction!$A$106</f>
        <v>Nombre de colonnes :</v>
      </c>
      <c r="AL49" s="153">
        <f>ROUNDDOWN(($N$26-('data '!$C$12*2))/'data '!$C$4,0)</f>
        <v>6</v>
      </c>
      <c r="AM49" s="153"/>
      <c r="AN49" s="153"/>
      <c r="AO49" s="174">
        <f>ROUNDDOWN(($N$26-('data '!$D$12*2))/'data '!$D$4,0)</f>
        <v>3</v>
      </c>
      <c r="AP49" s="174"/>
      <c r="AQ49" s="174"/>
      <c r="AR49" s="168">
        <f>ROUNDDOWN(($N$26-('data '!$E$12*2))/'data '!$E$4,0)</f>
        <v>6</v>
      </c>
      <c r="AS49" s="168"/>
      <c r="AT49" s="168"/>
      <c r="AU49" s="6"/>
      <c r="AX49" s="3"/>
      <c r="AY49" s="3"/>
      <c r="AZ49" s="3"/>
      <c r="BA49" s="3"/>
      <c r="BB49" s="3"/>
      <c r="BC49" s="3"/>
      <c r="BD49" s="3"/>
    </row>
    <row r="50" spans="1:62" x14ac:dyDescent="0.25">
      <c r="A50" s="14"/>
      <c r="B50" s="134"/>
      <c r="C50" s="134"/>
      <c r="D50" s="134"/>
      <c r="E50" s="134"/>
      <c r="F50" s="134"/>
      <c r="G50" s="134"/>
      <c r="H50" s="134"/>
      <c r="I50" s="134"/>
      <c r="J50" s="131" t="str">
        <f>traduction!$A$107</f>
        <v>soit :</v>
      </c>
      <c r="K50" s="153">
        <f>K48*K49</f>
        <v>12</v>
      </c>
      <c r="L50" s="153"/>
      <c r="M50" s="153"/>
      <c r="N50" s="174">
        <f>N48*N49</f>
        <v>9</v>
      </c>
      <c r="O50" s="174"/>
      <c r="P50" s="174"/>
      <c r="Q50" s="168">
        <f>Q48*Q49</f>
        <v>10</v>
      </c>
      <c r="R50" s="168"/>
      <c r="S50" s="168"/>
      <c r="T50" s="128" t="str">
        <f>traduction!$A$111</f>
        <v>panneaux</v>
      </c>
      <c r="U50" s="119"/>
      <c r="V50" s="119"/>
      <c r="W50" s="28"/>
      <c r="X50" s="28"/>
      <c r="Y50" s="28"/>
      <c r="Z50" s="28"/>
      <c r="AA50" s="137"/>
      <c r="AB50" s="110"/>
      <c r="AC50" s="110"/>
      <c r="AD50" s="110"/>
      <c r="AE50" s="110"/>
      <c r="AF50" s="110"/>
      <c r="AG50" s="110"/>
      <c r="AH50" s="110"/>
      <c r="AI50" s="110"/>
      <c r="AJ50" s="110"/>
      <c r="AK50" s="126" t="str">
        <f>traduction!$A$107</f>
        <v>soit :</v>
      </c>
      <c r="AL50" s="153">
        <f>AL48*AL49</f>
        <v>12</v>
      </c>
      <c r="AM50" s="153"/>
      <c r="AN50" s="153"/>
      <c r="AO50" s="174">
        <f>AO48*AO49</f>
        <v>9</v>
      </c>
      <c r="AP50" s="174"/>
      <c r="AQ50" s="174"/>
      <c r="AR50" s="168">
        <f>AR48*AR49</f>
        <v>12</v>
      </c>
      <c r="AS50" s="168"/>
      <c r="AT50" s="168"/>
      <c r="AU50" s="127" t="str">
        <f>traduction!$A$111</f>
        <v>panneaux</v>
      </c>
      <c r="AV50" s="113"/>
      <c r="AW50" s="113"/>
      <c r="AX50" s="113"/>
      <c r="AY50" s="113"/>
      <c r="AZ50" s="113"/>
      <c r="BA50" s="113"/>
      <c r="BB50" s="113"/>
      <c r="BC50" s="113"/>
      <c r="BD50" s="113"/>
    </row>
    <row r="51" spans="1:62" x14ac:dyDescent="0.25">
      <c r="A51" s="14"/>
      <c r="B51" s="134"/>
      <c r="C51" s="134"/>
      <c r="D51" s="134"/>
      <c r="E51" s="134"/>
      <c r="F51" s="134"/>
      <c r="G51" s="134"/>
      <c r="H51" s="134"/>
      <c r="I51" s="134"/>
      <c r="J51" s="131" t="str">
        <f>traduction!$A$108</f>
        <v>soit :</v>
      </c>
      <c r="K51" s="153">
        <f>K50*$M$32</f>
        <v>3000</v>
      </c>
      <c r="L51" s="153"/>
      <c r="M51" s="153"/>
      <c r="N51" s="174">
        <f>N50*$AG$32</f>
        <v>2250</v>
      </c>
      <c r="O51" s="174"/>
      <c r="P51" s="174"/>
      <c r="Q51" s="168">
        <f>Q50*$AX$32</f>
        <v>3270</v>
      </c>
      <c r="R51" s="168"/>
      <c r="S51" s="168"/>
      <c r="T51" s="128" t="str">
        <f>traduction!$A$112</f>
        <v>watts</v>
      </c>
      <c r="U51" s="119"/>
      <c r="V51" s="119"/>
      <c r="W51" s="28"/>
      <c r="X51" s="28"/>
      <c r="Y51" s="28"/>
      <c r="Z51" s="28"/>
      <c r="AA51" s="137"/>
      <c r="AB51" s="110"/>
      <c r="AC51" s="110"/>
      <c r="AD51" s="110"/>
      <c r="AE51" s="110"/>
      <c r="AF51" s="110"/>
      <c r="AG51" s="110"/>
      <c r="AH51" s="110"/>
      <c r="AI51" s="110"/>
      <c r="AJ51" s="110"/>
      <c r="AK51" s="126" t="str">
        <f>traduction!$A$108</f>
        <v>soit :</v>
      </c>
      <c r="AL51" s="153">
        <f>AL50*$M$32</f>
        <v>3000</v>
      </c>
      <c r="AM51" s="153"/>
      <c r="AN51" s="153"/>
      <c r="AO51" s="174">
        <f>AO50*$AG$32</f>
        <v>2250</v>
      </c>
      <c r="AP51" s="174"/>
      <c r="AQ51" s="174"/>
      <c r="AR51" s="168">
        <f>AR50*$AX$32</f>
        <v>3924</v>
      </c>
      <c r="AS51" s="168"/>
      <c r="AT51" s="168"/>
      <c r="AU51" s="127" t="str">
        <f>traduction!$A$112</f>
        <v>watts</v>
      </c>
      <c r="AV51" s="113"/>
      <c r="AW51" s="113"/>
      <c r="AX51" s="113"/>
      <c r="AY51" s="113"/>
      <c r="AZ51" s="113"/>
      <c r="BA51" s="113"/>
      <c r="BB51" s="113"/>
      <c r="BC51" s="113"/>
      <c r="BD51" s="113"/>
    </row>
    <row r="52" spans="1:62" x14ac:dyDescent="0.25">
      <c r="A52" s="14"/>
      <c r="B52" s="134"/>
      <c r="C52" s="134"/>
      <c r="D52" s="134"/>
      <c r="E52" s="134"/>
      <c r="F52" s="134"/>
      <c r="G52" s="134"/>
      <c r="H52" s="134"/>
      <c r="I52" s="134"/>
      <c r="J52" s="131" t="str">
        <f>traduction!$A$109</f>
        <v xml:space="preserve">et il reste : </v>
      </c>
      <c r="K52" s="153">
        <f>$N$27-((K48-1)*'data '!$C$6+('data '!$C$5-'data '!$C$13))</f>
        <v>2.8999999999999915E-2</v>
      </c>
      <c r="L52" s="153"/>
      <c r="M52" s="153"/>
      <c r="N52" s="174">
        <f>$N$27-((N48-1)*'data '!$D$6+('data '!$D$5-'data '!$D$13))</f>
        <v>0.3490000000000002</v>
      </c>
      <c r="O52" s="174"/>
      <c r="P52" s="174"/>
      <c r="Q52" s="168">
        <f>$N$27-((Q48-1)*'data '!$E$6+('data '!$E$5-'data '!$E$13))</f>
        <v>0.29400000000000004</v>
      </c>
      <c r="R52" s="168"/>
      <c r="S52" s="168"/>
      <c r="T52" s="128" t="s">
        <v>43</v>
      </c>
      <c r="U52" s="28"/>
      <c r="V52" s="135" t="str">
        <f>traduction!A158</f>
        <v>sur le haut</v>
      </c>
      <c r="W52" s="28"/>
      <c r="X52" s="28"/>
      <c r="Y52" s="28"/>
      <c r="Z52" s="28"/>
      <c r="AA52" s="137"/>
      <c r="AB52" s="110"/>
      <c r="AC52" s="110"/>
      <c r="AD52" s="110"/>
      <c r="AE52" s="110"/>
      <c r="AF52" s="110"/>
      <c r="AG52" s="110"/>
      <c r="AH52" s="110"/>
      <c r="AI52" s="110"/>
      <c r="AJ52" s="110"/>
      <c r="AK52" s="126" t="str">
        <f>traduction!$A$109</f>
        <v xml:space="preserve">et il reste : </v>
      </c>
      <c r="AL52" s="153">
        <f>$N$27-((AL48-1)*'data '!$C$6+('data '!$C$5-'data '!$C$13))</f>
        <v>2.8999999999999915E-2</v>
      </c>
      <c r="AM52" s="153"/>
      <c r="AN52" s="153"/>
      <c r="AO52" s="174">
        <f>$N$27-((AO48-1)*'data '!$D$6+('data '!$D$5-'data '!$D$13))</f>
        <v>0.3490000000000002</v>
      </c>
      <c r="AP52" s="174"/>
      <c r="AQ52" s="174"/>
      <c r="AR52" s="168">
        <f>$N$27-((AR48-1)*'data '!$E$6+('data '!$E$5-'data '!$E$13))</f>
        <v>0.29400000000000004</v>
      </c>
      <c r="AS52" s="168"/>
      <c r="AT52" s="168"/>
      <c r="AU52" s="123" t="s">
        <v>43</v>
      </c>
      <c r="AV52" s="3"/>
      <c r="AW52" s="125" t="str">
        <f>traduction!A158</f>
        <v>sur le haut</v>
      </c>
      <c r="AX52" s="112"/>
      <c r="AY52" s="112"/>
      <c r="AZ52" s="112"/>
      <c r="BA52" s="112"/>
      <c r="BB52" s="112"/>
      <c r="BC52" s="112"/>
      <c r="BD52" s="112"/>
    </row>
    <row r="53" spans="1:62" x14ac:dyDescent="0.25">
      <c r="A53" s="14"/>
      <c r="B53" s="134"/>
      <c r="C53" s="134"/>
      <c r="D53" s="134"/>
      <c r="E53" s="134"/>
      <c r="F53" s="134"/>
      <c r="G53" s="134"/>
      <c r="H53" s="134"/>
      <c r="I53" s="134"/>
      <c r="J53" s="131" t="str">
        <f>traduction!$A$110</f>
        <v xml:space="preserve">et il reste : </v>
      </c>
      <c r="K53" s="153">
        <f>$N$26-(K49*'data '!$C$4)-(2*'data '!$C$11)</f>
        <v>0.2899999999999997</v>
      </c>
      <c r="L53" s="153"/>
      <c r="M53" s="153"/>
      <c r="N53" s="174">
        <f>$N$26-(N49*'data '!$D$4)-(2*'data '!$D$11)</f>
        <v>1.3090000000000002</v>
      </c>
      <c r="O53" s="174"/>
      <c r="P53" s="174"/>
      <c r="Q53" s="168">
        <f>$N$26-(Q49*'data '!$E$4)-(2*'data '!$E$11)</f>
        <v>1.0599999999999992</v>
      </c>
      <c r="R53" s="168"/>
      <c r="S53" s="168"/>
      <c r="T53" s="128" t="s">
        <v>41</v>
      </c>
      <c r="U53" s="28"/>
      <c r="V53" s="135" t="str">
        <f>traduction!A159</f>
        <v>sur le coté</v>
      </c>
      <c r="W53" s="28"/>
      <c r="X53" s="28"/>
      <c r="Y53" s="28"/>
      <c r="Z53" s="28"/>
      <c r="AA53" s="137"/>
      <c r="AB53" s="110"/>
      <c r="AC53" s="110"/>
      <c r="AD53" s="110"/>
      <c r="AE53" s="110"/>
      <c r="AF53" s="110"/>
      <c r="AG53" s="110"/>
      <c r="AH53" s="110"/>
      <c r="AI53" s="110"/>
      <c r="AJ53" s="110"/>
      <c r="AK53" s="126" t="str">
        <f>traduction!$A$110</f>
        <v xml:space="preserve">et il reste : </v>
      </c>
      <c r="AL53" s="153">
        <f>$N$26-(AL49*'data '!$C$4)-(2*'data '!$C$12)</f>
        <v>0.62999999999999967</v>
      </c>
      <c r="AM53" s="153"/>
      <c r="AN53" s="153"/>
      <c r="AO53" s="174">
        <f>$N$26-(AO49*'data '!$D$4)-(2*'data '!$D$12)</f>
        <v>1.587</v>
      </c>
      <c r="AP53" s="174"/>
      <c r="AQ53" s="174"/>
      <c r="AR53" s="168">
        <f>$N$26-(AR49*'data '!$E$4)-(2*'data '!$E$12)</f>
        <v>0.3299999999999999</v>
      </c>
      <c r="AS53" s="168"/>
      <c r="AT53" s="168"/>
      <c r="AU53" s="123" t="s">
        <v>41</v>
      </c>
      <c r="AV53" s="3"/>
      <c r="AW53" s="125" t="str">
        <f>traduction!A159</f>
        <v>sur le coté</v>
      </c>
      <c r="AX53" s="112"/>
      <c r="AY53" s="112"/>
      <c r="AZ53" s="112"/>
      <c r="BA53" s="112"/>
      <c r="BB53" s="112"/>
      <c r="BC53" s="112"/>
      <c r="BD53" s="112"/>
    </row>
    <row r="54" spans="1:62" x14ac:dyDescent="0.25">
      <c r="C54" s="8"/>
      <c r="D54" s="8"/>
      <c r="E54" s="8"/>
      <c r="F54" s="100"/>
      <c r="G54" s="100"/>
      <c r="H54" s="100"/>
      <c r="I54" s="100"/>
      <c r="J54" s="101"/>
      <c r="K54" s="144"/>
      <c r="L54" s="144"/>
      <c r="M54" s="144"/>
      <c r="N54" s="102"/>
      <c r="O54" s="3"/>
      <c r="P54" s="99"/>
      <c r="Q54" s="3"/>
      <c r="R54" s="3"/>
      <c r="S54" s="3"/>
      <c r="T54" s="3"/>
      <c r="U54" s="3"/>
      <c r="V54" s="100"/>
      <c r="W54" s="100"/>
      <c r="X54" s="100"/>
      <c r="Y54" s="100"/>
      <c r="Z54" s="100"/>
      <c r="AA54" s="101"/>
      <c r="AB54" s="143"/>
      <c r="AC54" s="143"/>
      <c r="AD54" s="143"/>
      <c r="AE54" s="143"/>
      <c r="AF54" s="102"/>
      <c r="AG54" s="3"/>
      <c r="AH54" s="99"/>
      <c r="AI54" s="3"/>
      <c r="AJ54" s="3"/>
      <c r="AK54" s="3"/>
      <c r="AL54" s="3"/>
      <c r="AM54" s="3"/>
      <c r="AN54" s="100"/>
      <c r="AO54" s="100"/>
      <c r="AP54" s="100"/>
      <c r="AQ54" s="100"/>
      <c r="AR54" s="100"/>
      <c r="AS54" s="101"/>
      <c r="AT54" s="144"/>
      <c r="AU54" s="144"/>
      <c r="AV54" s="144"/>
      <c r="AW54" s="144"/>
      <c r="AX54" s="102"/>
      <c r="AY54" s="3"/>
      <c r="AZ54" s="99"/>
      <c r="BA54" s="3"/>
      <c r="BB54" s="3"/>
      <c r="BC54" s="3"/>
      <c r="BD54" s="3"/>
    </row>
    <row r="55" spans="1:62" x14ac:dyDescent="0.25">
      <c r="A55" s="178" t="str">
        <f>traduction!A113</f>
        <v>4. Choix de son Implantation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</row>
    <row r="56" spans="1:62" x14ac:dyDescent="0.25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9"/>
      <c r="AY56" s="9"/>
      <c r="AZ56" s="9"/>
      <c r="BA56" s="9"/>
      <c r="BB56" s="9"/>
      <c r="BC56" s="9"/>
      <c r="BD56" s="10"/>
      <c r="BE56" s="3"/>
      <c r="BF56" s="4"/>
      <c r="BG56" s="4"/>
      <c r="BH56" s="3"/>
      <c r="BI56" s="4"/>
      <c r="BJ56" s="3"/>
    </row>
    <row r="57" spans="1:62" x14ac:dyDescent="0.25">
      <c r="C57" s="8"/>
      <c r="D57" s="8"/>
      <c r="E57" s="8"/>
      <c r="F57" s="100"/>
      <c r="G57" s="100"/>
      <c r="H57" s="100"/>
      <c r="I57" s="100"/>
      <c r="J57" s="101" t="s">
        <v>263</v>
      </c>
      <c r="K57" s="169" t="s">
        <v>75</v>
      </c>
      <c r="L57" s="169"/>
      <c r="M57" s="169"/>
      <c r="N57" s="172" t="s">
        <v>74</v>
      </c>
      <c r="O57" s="172"/>
      <c r="P57" s="172"/>
      <c r="Q57" s="173" t="s">
        <v>258</v>
      </c>
      <c r="R57" s="173"/>
      <c r="S57" s="173"/>
      <c r="T57" s="3"/>
      <c r="U57" s="3"/>
      <c r="V57" s="100"/>
      <c r="W57" s="100"/>
      <c r="X57" s="100"/>
      <c r="Y57" s="100"/>
      <c r="Z57" s="100"/>
      <c r="AA57" s="101"/>
      <c r="AD57" s="8"/>
      <c r="AE57" s="8"/>
      <c r="AF57" s="8"/>
      <c r="AG57" s="100"/>
      <c r="AH57" s="100"/>
      <c r="AI57" s="100"/>
      <c r="AJ57" s="100"/>
      <c r="AK57" s="101"/>
      <c r="AL57" s="171"/>
      <c r="AM57" s="171"/>
      <c r="AN57" s="171"/>
      <c r="AO57" s="177"/>
      <c r="AP57" s="177"/>
      <c r="AQ57" s="177"/>
      <c r="AR57" s="176"/>
      <c r="AS57" s="176"/>
      <c r="AT57" s="176"/>
      <c r="AU57" s="3"/>
      <c r="AV57" s="3"/>
      <c r="AW57" s="100"/>
      <c r="AX57" s="100"/>
      <c r="AY57" s="100"/>
      <c r="AZ57" s="100"/>
      <c r="BA57" s="100"/>
      <c r="BB57" s="3"/>
      <c r="BC57" s="3"/>
      <c r="BD57" s="10"/>
      <c r="BE57" s="3"/>
      <c r="BF57" s="4"/>
      <c r="BG57" s="4"/>
      <c r="BH57" s="3"/>
      <c r="BI57" s="4"/>
      <c r="BJ57" s="3"/>
    </row>
    <row r="58" spans="1:62" x14ac:dyDescent="0.25">
      <c r="A58" s="8"/>
      <c r="B58" s="8"/>
      <c r="C58" s="8"/>
      <c r="D58" s="8"/>
      <c r="E58" s="8"/>
      <c r="F58" s="8"/>
      <c r="G58" s="8"/>
      <c r="H58" s="8"/>
      <c r="I58" s="8"/>
      <c r="J58" s="126" t="str">
        <f>traduction!$A$105</f>
        <v>Nombre de lignes :</v>
      </c>
      <c r="K58" s="203">
        <v>2</v>
      </c>
      <c r="L58" s="203"/>
      <c r="M58" s="203"/>
      <c r="N58" s="203">
        <v>3</v>
      </c>
      <c r="O58" s="203"/>
      <c r="P58" s="203"/>
      <c r="Q58" s="203">
        <v>2</v>
      </c>
      <c r="R58" s="203"/>
      <c r="S58" s="203"/>
      <c r="T58" s="6"/>
      <c r="U58" s="9"/>
      <c r="V58" s="9"/>
      <c r="W58" s="3"/>
      <c r="X58" s="3"/>
      <c r="Y58" s="3"/>
      <c r="Z58" s="3"/>
      <c r="AA58" s="3"/>
      <c r="AB58" s="8"/>
      <c r="AC58" s="8"/>
      <c r="AD58" s="8"/>
      <c r="AE58" s="8"/>
      <c r="AF58" s="8"/>
      <c r="AG58" s="8"/>
      <c r="AH58" s="8"/>
      <c r="AI58" s="8"/>
      <c r="AJ58" s="8"/>
      <c r="AK58" s="97"/>
      <c r="AL58" s="171"/>
      <c r="AM58" s="171"/>
      <c r="AN58" s="171"/>
      <c r="AO58" s="171"/>
      <c r="AP58" s="171"/>
      <c r="AQ58" s="171"/>
      <c r="AR58" s="171"/>
      <c r="AS58" s="171"/>
      <c r="AT58" s="171"/>
      <c r="AU58" s="6"/>
      <c r="AV58" s="9"/>
      <c r="AW58" s="9"/>
      <c r="AX58" s="3"/>
      <c r="AY58" s="3"/>
      <c r="AZ58" s="3"/>
      <c r="BA58" s="3"/>
      <c r="BB58" s="3"/>
      <c r="BC58" s="3"/>
      <c r="BD58" s="10"/>
      <c r="BE58" s="3"/>
      <c r="BF58" s="4"/>
      <c r="BG58" s="4"/>
      <c r="BH58" s="3"/>
      <c r="BI58" s="4"/>
      <c r="BJ58" s="3"/>
    </row>
    <row r="59" spans="1:62" x14ac:dyDescent="0.25">
      <c r="A59" s="8"/>
      <c r="B59" s="8"/>
      <c r="C59" s="8"/>
      <c r="D59" s="8"/>
      <c r="E59" s="8"/>
      <c r="F59" s="8"/>
      <c r="G59" s="8"/>
      <c r="H59" s="8"/>
      <c r="I59" s="8"/>
      <c r="J59" s="126" t="str">
        <f>traduction!$A$106</f>
        <v>Nombre de colonnes :</v>
      </c>
      <c r="K59" s="203">
        <v>6</v>
      </c>
      <c r="L59" s="203"/>
      <c r="M59" s="203"/>
      <c r="N59" s="203">
        <v>3</v>
      </c>
      <c r="O59" s="203"/>
      <c r="P59" s="203"/>
      <c r="Q59" s="203">
        <v>6</v>
      </c>
      <c r="R59" s="203"/>
      <c r="S59" s="203"/>
      <c r="T59" s="6"/>
      <c r="W59" s="3"/>
      <c r="X59" s="3"/>
      <c r="Y59" s="3"/>
      <c r="Z59" s="3"/>
      <c r="AA59" s="3"/>
      <c r="AB59" s="8"/>
      <c r="AC59" s="8"/>
      <c r="AD59" s="8"/>
      <c r="AE59" s="8"/>
      <c r="AF59" s="8"/>
      <c r="AG59" s="8"/>
      <c r="AH59" s="8"/>
      <c r="AI59" s="8"/>
      <c r="AJ59" s="8"/>
      <c r="AK59" s="97"/>
      <c r="AL59" s="171"/>
      <c r="AM59" s="171"/>
      <c r="AN59" s="171"/>
      <c r="AO59" s="171"/>
      <c r="AP59" s="171"/>
      <c r="AQ59" s="171"/>
      <c r="AR59" s="171"/>
      <c r="AS59" s="171"/>
      <c r="AT59" s="171"/>
      <c r="AU59" s="6"/>
      <c r="AX59" s="3"/>
      <c r="AY59" s="3"/>
      <c r="AZ59" s="3"/>
      <c r="BA59" s="3"/>
      <c r="BB59" s="3"/>
      <c r="BC59" s="3"/>
      <c r="BD59" s="10"/>
      <c r="BE59" s="3"/>
      <c r="BF59" s="4"/>
      <c r="BG59" s="4"/>
      <c r="BH59" s="3"/>
      <c r="BI59" s="4"/>
      <c r="BJ59" s="3"/>
    </row>
    <row r="60" spans="1:62" x14ac:dyDescent="0.25">
      <c r="A60" s="8"/>
      <c r="B60" s="8"/>
      <c r="C60" s="8"/>
      <c r="D60" s="8"/>
      <c r="E60" s="8"/>
      <c r="F60" s="8"/>
      <c r="G60" s="8"/>
      <c r="H60" s="8"/>
      <c r="I60" s="8"/>
      <c r="J60" s="126" t="str">
        <f>traduction!$A$107</f>
        <v>soit :</v>
      </c>
      <c r="K60" s="153">
        <f>K58*K59</f>
        <v>12</v>
      </c>
      <c r="L60" s="153"/>
      <c r="M60" s="153"/>
      <c r="N60" s="174">
        <f>N58*N59</f>
        <v>9</v>
      </c>
      <c r="O60" s="174"/>
      <c r="P60" s="174"/>
      <c r="Q60" s="168">
        <f>Q58*Q59</f>
        <v>12</v>
      </c>
      <c r="R60" s="168"/>
      <c r="S60" s="168"/>
      <c r="T60" s="123" t="str">
        <f>traduction!$A$111</f>
        <v>panneaux</v>
      </c>
      <c r="U60" s="6"/>
      <c r="V60" s="6"/>
      <c r="W60" s="3"/>
      <c r="X60" s="3"/>
      <c r="Y60" s="3"/>
      <c r="Z60" s="3"/>
      <c r="AA60" s="3"/>
      <c r="AB60" s="8"/>
      <c r="AC60" s="8"/>
      <c r="AD60" s="8"/>
      <c r="AE60" s="8"/>
      <c r="AF60" s="8"/>
      <c r="AG60" s="8"/>
      <c r="AH60" s="8"/>
      <c r="AI60" s="8"/>
      <c r="AJ60" s="8"/>
      <c r="AK60" s="97"/>
      <c r="AL60" s="171"/>
      <c r="AM60" s="171"/>
      <c r="AN60" s="171"/>
      <c r="AO60" s="171"/>
      <c r="AP60" s="171"/>
      <c r="AQ60" s="171"/>
      <c r="AR60" s="171"/>
      <c r="AS60" s="171"/>
      <c r="AT60" s="171"/>
      <c r="AU60" s="98"/>
      <c r="AV60" s="6"/>
      <c r="AW60" s="6"/>
      <c r="AX60" s="3"/>
      <c r="AY60" s="3"/>
      <c r="AZ60" s="3"/>
      <c r="BA60" s="3"/>
      <c r="BB60" s="3"/>
      <c r="BC60" s="3"/>
      <c r="BD60" s="10"/>
      <c r="BE60" s="3"/>
      <c r="BF60" s="4"/>
      <c r="BG60" s="4"/>
      <c r="BH60" s="3"/>
      <c r="BI60" s="4"/>
      <c r="BJ60" s="3"/>
    </row>
    <row r="61" spans="1:62" x14ac:dyDescent="0.25">
      <c r="A61" s="8"/>
      <c r="B61" s="8"/>
      <c r="C61" s="8"/>
      <c r="D61" s="8"/>
      <c r="E61" s="8"/>
      <c r="F61" s="8"/>
      <c r="G61" s="8"/>
      <c r="H61" s="8"/>
      <c r="I61" s="8"/>
      <c r="J61" s="126" t="str">
        <f>traduction!$A$108</f>
        <v>soit :</v>
      </c>
      <c r="K61" s="153">
        <f>K60*$M$32</f>
        <v>3000</v>
      </c>
      <c r="L61" s="153"/>
      <c r="M61" s="153"/>
      <c r="N61" s="174">
        <f>N60*$AG$32</f>
        <v>2250</v>
      </c>
      <c r="O61" s="174"/>
      <c r="P61" s="174"/>
      <c r="Q61" s="168">
        <f>Q60*$AX$32</f>
        <v>3924</v>
      </c>
      <c r="R61" s="168"/>
      <c r="S61" s="168"/>
      <c r="T61" s="123" t="str">
        <f>traduction!$A$112</f>
        <v>watts</v>
      </c>
      <c r="U61" s="6"/>
      <c r="V61" s="6"/>
      <c r="W61" s="3"/>
      <c r="X61" s="3"/>
      <c r="Y61" s="3"/>
      <c r="Z61" s="3"/>
      <c r="AA61" s="3"/>
      <c r="AB61" s="8"/>
      <c r="AC61" s="8"/>
      <c r="AD61" s="8"/>
      <c r="AE61" s="8"/>
      <c r="AF61" s="8"/>
      <c r="AG61" s="8"/>
      <c r="AH61" s="8"/>
      <c r="AI61" s="8"/>
      <c r="AJ61" s="8"/>
      <c r="AK61" s="97"/>
      <c r="AL61" s="103"/>
      <c r="AM61" s="101" t="s">
        <v>263</v>
      </c>
      <c r="AN61" s="169" t="s">
        <v>75</v>
      </c>
      <c r="AO61" s="169"/>
      <c r="AP61" s="169"/>
      <c r="AQ61" s="172" t="s">
        <v>74</v>
      </c>
      <c r="AR61" s="172"/>
      <c r="AS61" s="172"/>
      <c r="AT61" s="173" t="s">
        <v>258</v>
      </c>
      <c r="AU61" s="173"/>
      <c r="AV61" s="173"/>
      <c r="AW61" s="6"/>
      <c r="AX61" s="3"/>
      <c r="AY61" s="3"/>
      <c r="AZ61" s="3"/>
      <c r="BA61" s="3"/>
      <c r="BB61" s="3"/>
      <c r="BC61" s="3"/>
      <c r="BD61" s="10"/>
      <c r="BE61" s="3"/>
      <c r="BF61" s="4"/>
      <c r="BG61" s="4"/>
      <c r="BH61" s="3"/>
      <c r="BI61" s="4"/>
      <c r="BJ61" s="3"/>
    </row>
    <row r="62" spans="1:62" x14ac:dyDescent="0.25">
      <c r="A62" s="8"/>
      <c r="B62" s="8"/>
      <c r="C62" s="8"/>
      <c r="D62" s="8"/>
      <c r="E62" s="8"/>
      <c r="F62" s="8"/>
      <c r="G62" s="8"/>
      <c r="H62" s="8"/>
      <c r="I62" s="8"/>
      <c r="J62" s="126" t="str">
        <f>traduction!$A$116</f>
        <v xml:space="preserve"> =&gt; Rampant du champ :</v>
      </c>
      <c r="K62" s="153">
        <f>IF($K$58=0,0,($K$58-1)*'data '!$C$6+'data '!$C$5)</f>
        <v>3.6510000000000002</v>
      </c>
      <c r="L62" s="153"/>
      <c r="M62" s="153"/>
      <c r="N62" s="174">
        <f>IF($N$58=0,0,($N$58-1)*'data '!$D$6+'data '!$D$5)</f>
        <v>3.331</v>
      </c>
      <c r="O62" s="174"/>
      <c r="P62" s="174"/>
      <c r="Q62" s="168">
        <f>IF($Q$58=0,0,($Q$58-1)*'data '!$E$6+'data '!$E$5)</f>
        <v>3.3860000000000001</v>
      </c>
      <c r="R62" s="168"/>
      <c r="S62" s="168"/>
      <c r="T62" s="98"/>
      <c r="U62" s="6"/>
      <c r="V62" s="6"/>
      <c r="W62" s="3"/>
      <c r="X62" s="3"/>
      <c r="Y62" s="3"/>
      <c r="Z62" s="3"/>
      <c r="AA62" s="3"/>
      <c r="AB62" s="8"/>
      <c r="AC62" s="8"/>
      <c r="AD62" s="8"/>
      <c r="AE62" s="8"/>
      <c r="AF62" s="8"/>
      <c r="AG62" s="8"/>
      <c r="AH62" s="8"/>
      <c r="AI62" s="8"/>
      <c r="AJ62" s="97"/>
      <c r="AL62" s="143"/>
      <c r="AM62" s="124" t="str">
        <f>traduction!A109</f>
        <v xml:space="preserve">et il reste : </v>
      </c>
      <c r="AN62" s="153">
        <f>$N$27-$K$62</f>
        <v>-5.1000000000000156E-2</v>
      </c>
      <c r="AO62" s="153"/>
      <c r="AP62" s="153"/>
      <c r="AQ62" s="174">
        <f>$N$27-$N$62</f>
        <v>0.26900000000000013</v>
      </c>
      <c r="AR62" s="174"/>
      <c r="AS62" s="174"/>
      <c r="AT62" s="168">
        <f>$N$27-$Q$62</f>
        <v>0.21399999999999997</v>
      </c>
      <c r="AU62" s="168"/>
      <c r="AV62" s="168"/>
      <c r="AW62" s="125" t="str">
        <f>traduction!A158</f>
        <v>sur le haut</v>
      </c>
      <c r="AX62" s="3"/>
      <c r="AY62" s="3"/>
      <c r="AZ62" s="3"/>
      <c r="BA62" s="3"/>
      <c r="BB62" s="10"/>
      <c r="BC62" s="3"/>
      <c r="BD62" s="4"/>
      <c r="BE62" s="4"/>
      <c r="BF62" s="3"/>
      <c r="BG62" s="4"/>
      <c r="BH62" s="3"/>
    </row>
    <row r="63" spans="1:62" x14ac:dyDescent="0.25">
      <c r="A63" s="8"/>
      <c r="B63" s="8"/>
      <c r="C63" s="8"/>
      <c r="D63" s="8"/>
      <c r="E63" s="8"/>
      <c r="F63" s="8"/>
      <c r="G63" s="8"/>
      <c r="H63" s="8"/>
      <c r="I63" s="8"/>
      <c r="J63" s="126" t="str">
        <f>traduction!$A$116</f>
        <v xml:space="preserve"> =&gt; Rampant du champ :</v>
      </c>
      <c r="K63" s="153">
        <f>IF($K$58=0,0,($K$58-1)*'data '!$C$6+'data '!$C$5-'data '!$C$13)</f>
        <v>3.5710000000000002</v>
      </c>
      <c r="L63" s="153"/>
      <c r="M63" s="153"/>
      <c r="N63" s="174">
        <f>IF($N$58=0,0,($N$58-1)*'data '!$D$6+'data '!$D$5-'data '!$D$13)</f>
        <v>3.2509999999999999</v>
      </c>
      <c r="O63" s="174"/>
      <c r="P63" s="174"/>
      <c r="Q63" s="168">
        <f>IF($Q$58=0,0,($Q$58-1)*'data '!$E$6+'data '!$E$5-'data '!$E$13)</f>
        <v>3.306</v>
      </c>
      <c r="R63" s="168"/>
      <c r="S63" s="168"/>
      <c r="T63" s="123" t="str">
        <f>traduction!A156</f>
        <v>Avec découpe de l'abergement haut</v>
      </c>
      <c r="U63" s="6"/>
      <c r="V63" s="6"/>
      <c r="W63" s="3"/>
      <c r="X63" s="3"/>
      <c r="Y63" s="3"/>
      <c r="Z63" s="3"/>
      <c r="AA63" s="3"/>
      <c r="AB63" s="8"/>
      <c r="AC63" s="8"/>
      <c r="AD63" s="8"/>
      <c r="AE63" s="8"/>
      <c r="AF63" s="8"/>
      <c r="AG63" s="8"/>
      <c r="AH63" s="8"/>
      <c r="AI63" s="8"/>
      <c r="AJ63" s="97"/>
      <c r="AK63" s="143"/>
      <c r="AL63" s="143"/>
      <c r="AM63" s="124" t="str">
        <f>traduction!A109</f>
        <v xml:space="preserve">et il reste : </v>
      </c>
      <c r="AN63" s="153">
        <f>$N$27-$K$63</f>
        <v>2.8999999999999915E-2</v>
      </c>
      <c r="AO63" s="153"/>
      <c r="AP63" s="153"/>
      <c r="AQ63" s="174">
        <f>$N$27-$N$63</f>
        <v>0.3490000000000002</v>
      </c>
      <c r="AR63" s="174"/>
      <c r="AS63" s="174"/>
      <c r="AT63" s="168">
        <f>$N$27-$Q$63</f>
        <v>0.29400000000000004</v>
      </c>
      <c r="AU63" s="168"/>
      <c r="AV63" s="168"/>
      <c r="AW63" s="125" t="str">
        <f>traduction!A158</f>
        <v>sur le haut</v>
      </c>
      <c r="AX63" s="3"/>
      <c r="AY63" s="3"/>
      <c r="AZ63" s="3"/>
      <c r="BA63" s="3"/>
      <c r="BB63" s="10"/>
      <c r="BC63" s="3"/>
      <c r="BD63" s="4"/>
      <c r="BE63" s="4"/>
      <c r="BF63" s="3"/>
      <c r="BG63" s="4"/>
      <c r="BH63" s="3"/>
    </row>
    <row r="64" spans="1:62" x14ac:dyDescent="0.25">
      <c r="A64" s="8"/>
      <c r="B64" s="8"/>
      <c r="C64" s="8"/>
      <c r="D64" s="8"/>
      <c r="E64" s="8"/>
      <c r="F64" s="8"/>
      <c r="G64" s="8"/>
      <c r="H64" s="8"/>
      <c r="I64" s="8"/>
      <c r="J64" s="126" t="str">
        <f>traduction!$A$117</f>
        <v xml:space="preserve"> =&gt; Largeur du champ :</v>
      </c>
      <c r="K64" s="153">
        <f>$K$59*'data '!$C$4+2*'data '!$C$11</f>
        <v>6.51</v>
      </c>
      <c r="L64" s="153"/>
      <c r="M64" s="153"/>
      <c r="N64" s="174">
        <f>$N$59*'data '!$D$4+2*'data '!$D$11</f>
        <v>5.4909999999999997</v>
      </c>
      <c r="O64" s="174"/>
      <c r="P64" s="174"/>
      <c r="Q64" s="168">
        <f>$Q$59*'data '!$E$4+2*'data '!$E$11</f>
        <v>6.81</v>
      </c>
      <c r="R64" s="168"/>
      <c r="S64" s="168"/>
      <c r="T64" s="123" t="str">
        <f>traduction!A154</f>
        <v>Avec abergements latéraux standard</v>
      </c>
      <c r="U64" s="6"/>
      <c r="V64" s="6"/>
      <c r="W64" s="3"/>
      <c r="X64" s="3"/>
      <c r="Y64" s="3"/>
      <c r="Z64" s="3"/>
      <c r="AA64" s="3"/>
      <c r="AB64" s="8"/>
      <c r="AC64" s="8"/>
      <c r="AD64" s="8"/>
      <c r="AE64" s="8"/>
      <c r="AF64" s="8"/>
      <c r="AG64" s="8"/>
      <c r="AH64" s="8"/>
      <c r="AI64" s="8"/>
      <c r="AJ64" s="97"/>
      <c r="AK64" s="143"/>
      <c r="AL64" s="143"/>
      <c r="AM64" s="124" t="str">
        <f>traduction!A109</f>
        <v xml:space="preserve">et il reste : </v>
      </c>
      <c r="AN64" s="153">
        <f>$N$26-$K$64</f>
        <v>0.29000000000000004</v>
      </c>
      <c r="AO64" s="153"/>
      <c r="AP64" s="153"/>
      <c r="AQ64" s="174">
        <f>$N$26-$N$64</f>
        <v>1.3090000000000002</v>
      </c>
      <c r="AR64" s="174"/>
      <c r="AS64" s="174"/>
      <c r="AT64" s="168">
        <f>$N$26-$Q$64</f>
        <v>-9.9999999999997868E-3</v>
      </c>
      <c r="AU64" s="168"/>
      <c r="AV64" s="168"/>
      <c r="AW64" s="125" t="str">
        <f>traduction!A159</f>
        <v>sur le coté</v>
      </c>
      <c r="AX64" s="3"/>
      <c r="AY64" s="3"/>
      <c r="AZ64" s="3"/>
      <c r="BA64" s="3"/>
      <c r="BB64" s="10"/>
      <c r="BC64" s="3"/>
      <c r="BD64" s="4"/>
      <c r="BE64" s="4"/>
      <c r="BF64" s="3"/>
      <c r="BG64" s="4"/>
      <c r="BH64" s="3"/>
    </row>
    <row r="65" spans="1:62" ht="1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126" t="str">
        <f>traduction!$A$117</f>
        <v xml:space="preserve"> =&gt; Largeur du champ :</v>
      </c>
      <c r="K65" s="153">
        <f>$K$59*'data '!$C$4+2*'data '!$C$12</f>
        <v>6.17</v>
      </c>
      <c r="L65" s="153"/>
      <c r="M65" s="153"/>
      <c r="N65" s="174">
        <f>$N$59*'data '!$D$4+2*'data '!$D$12</f>
        <v>5.2130000000000001</v>
      </c>
      <c r="O65" s="174"/>
      <c r="P65" s="174"/>
      <c r="Q65" s="168">
        <f>$Q$59*'data '!$E$4+2*'data '!$E$12</f>
        <v>6.47</v>
      </c>
      <c r="R65" s="168"/>
      <c r="S65" s="168"/>
      <c r="T65" s="197" t="str">
        <f>traduction!A155</f>
        <v>Avec abergements latéraux à façon (non fournie)</v>
      </c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6"/>
      <c r="AH65" s="196"/>
      <c r="AI65" s="8"/>
      <c r="AJ65" s="97"/>
      <c r="AK65" s="143"/>
      <c r="AL65" s="143"/>
      <c r="AM65" s="124" t="str">
        <f>traduction!A109</f>
        <v xml:space="preserve">et il reste : </v>
      </c>
      <c r="AN65" s="153">
        <f>$N$26-$K$65</f>
        <v>0.62999999999999989</v>
      </c>
      <c r="AO65" s="153"/>
      <c r="AP65" s="153"/>
      <c r="AQ65" s="174">
        <f>$N$26-$N$65</f>
        <v>1.5869999999999997</v>
      </c>
      <c r="AR65" s="174"/>
      <c r="AS65" s="174"/>
      <c r="AT65" s="168">
        <f>$N$26-$Q$65</f>
        <v>0.33000000000000007</v>
      </c>
      <c r="AU65" s="168"/>
      <c r="AV65" s="168"/>
      <c r="AW65" s="125" t="str">
        <f>traduction!A159</f>
        <v>sur le coté</v>
      </c>
      <c r="AX65" s="3"/>
      <c r="AY65" s="3"/>
      <c r="AZ65" s="3"/>
      <c r="BA65" s="3"/>
      <c r="BB65" s="10"/>
      <c r="BC65" s="3"/>
      <c r="BD65" s="4"/>
      <c r="BE65" s="4"/>
      <c r="BF65" s="3"/>
      <c r="BG65" s="4"/>
      <c r="BH65" s="3"/>
    </row>
    <row r="66" spans="1:62" x14ac:dyDescent="0.25">
      <c r="C66" s="8"/>
      <c r="D66" s="8"/>
      <c r="E66" s="8"/>
      <c r="F66" s="8"/>
      <c r="G66" s="8"/>
      <c r="H66" s="8"/>
      <c r="I66" s="8"/>
      <c r="J66" s="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6"/>
      <c r="AH66" s="196"/>
      <c r="AI66" s="8"/>
      <c r="AJ66" s="8"/>
      <c r="AK66" s="97"/>
      <c r="AL66" s="175"/>
      <c r="AM66" s="175"/>
      <c r="AN66" s="175"/>
      <c r="AO66" s="171"/>
      <c r="AP66" s="171"/>
      <c r="AQ66" s="171"/>
      <c r="AR66" s="171"/>
      <c r="AS66" s="171"/>
      <c r="AT66" s="171"/>
      <c r="AU66" s="98"/>
      <c r="AV66" s="3"/>
      <c r="AW66" s="99"/>
      <c r="AX66" s="3"/>
      <c r="AY66" s="3"/>
      <c r="AZ66" s="3"/>
      <c r="BA66" s="3"/>
      <c r="BB66" s="3"/>
      <c r="BC66" s="3"/>
      <c r="BD66" s="10"/>
      <c r="BE66" s="3"/>
      <c r="BF66" s="4"/>
      <c r="BG66" s="4"/>
      <c r="BH66" s="3"/>
      <c r="BI66" s="4"/>
      <c r="BJ66" s="3"/>
    </row>
    <row r="67" spans="1:62" x14ac:dyDescent="0.25">
      <c r="C67" s="8"/>
      <c r="D67" s="8"/>
      <c r="E67" s="8"/>
      <c r="F67" s="8"/>
      <c r="G67" s="8"/>
      <c r="H67" s="8"/>
      <c r="I67" s="8"/>
      <c r="J67" s="97"/>
      <c r="U67" s="3"/>
      <c r="V67" s="99"/>
      <c r="W67" s="3"/>
      <c r="X67" s="3"/>
      <c r="Y67" s="3"/>
      <c r="Z67" s="3"/>
      <c r="AA67" s="3"/>
      <c r="AD67" s="8"/>
      <c r="AE67" s="8"/>
      <c r="AF67" s="8"/>
      <c r="AG67" s="8"/>
      <c r="AH67" s="8"/>
      <c r="AI67" s="8"/>
      <c r="AJ67" s="8"/>
      <c r="AK67" s="97"/>
      <c r="AL67" s="175"/>
      <c r="AM67" s="175"/>
      <c r="AN67" s="175"/>
      <c r="AO67" s="171"/>
      <c r="AP67" s="171"/>
      <c r="AQ67" s="171"/>
      <c r="AR67" s="171"/>
      <c r="AS67" s="171"/>
      <c r="AT67" s="171"/>
      <c r="AU67" s="98"/>
      <c r="AV67" s="3"/>
      <c r="AW67" s="99"/>
      <c r="AX67" s="3"/>
      <c r="AY67" s="3"/>
      <c r="AZ67" s="3"/>
      <c r="BA67" s="3"/>
      <c r="BB67" s="3"/>
      <c r="BC67" s="3"/>
      <c r="BD67" s="10"/>
      <c r="BE67" s="3"/>
      <c r="BF67" s="4"/>
      <c r="BG67" s="4"/>
      <c r="BH67" s="3"/>
      <c r="BI67" s="4"/>
      <c r="BJ67" s="3"/>
    </row>
    <row r="68" spans="1:62" x14ac:dyDescent="0.25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9"/>
      <c r="AY68" s="9"/>
      <c r="AZ68" s="9"/>
      <c r="BA68" s="9"/>
      <c r="BB68" s="9"/>
      <c r="BC68" s="9"/>
      <c r="BD68" s="10"/>
      <c r="BE68" s="3"/>
      <c r="BF68" s="4"/>
      <c r="BG68" s="4"/>
      <c r="BH68" s="3"/>
      <c r="BI68" s="4"/>
      <c r="BJ68" s="3"/>
    </row>
    <row r="69" spans="1:62" ht="69.75" customHeight="1" x14ac:dyDescent="0.25"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BD69" s="4"/>
      <c r="BE69" s="3"/>
      <c r="BF69" s="4"/>
      <c r="BG69" s="4"/>
      <c r="BH69" s="3"/>
      <c r="BI69" s="4"/>
      <c r="BJ69" s="3"/>
    </row>
    <row r="70" spans="1:62" x14ac:dyDescent="0.25">
      <c r="BD70" s="4"/>
      <c r="BE70" s="3"/>
      <c r="BF70" s="4"/>
      <c r="BG70" s="4"/>
      <c r="BH70" s="3"/>
      <c r="BI70" s="4"/>
      <c r="BJ70" s="3"/>
    </row>
    <row r="71" spans="1:62" x14ac:dyDescent="0.25">
      <c r="BE71" s="3"/>
      <c r="BF71" s="4"/>
      <c r="BG71" s="4"/>
      <c r="BH71" s="3"/>
      <c r="BI71" s="4"/>
      <c r="BJ71" s="3"/>
    </row>
  </sheetData>
  <sheetProtection sheet="1" objects="1" scenarios="1"/>
  <mergeCells count="192">
    <mergeCell ref="AR1:BD1"/>
    <mergeCell ref="C10:AY10"/>
    <mergeCell ref="C14:AY14"/>
    <mergeCell ref="C15:AY15"/>
    <mergeCell ref="C17:AY17"/>
    <mergeCell ref="C3:AY3"/>
    <mergeCell ref="N28:R28"/>
    <mergeCell ref="AU28:AX28"/>
    <mergeCell ref="E25:M25"/>
    <mergeCell ref="N25:R25"/>
    <mergeCell ref="N26:R26"/>
    <mergeCell ref="C5:AY5"/>
    <mergeCell ref="C7:AY7"/>
    <mergeCell ref="B22:AY22"/>
    <mergeCell ref="C26:M26"/>
    <mergeCell ref="C27:M27"/>
    <mergeCell ref="C28:M28"/>
    <mergeCell ref="A24:BD24"/>
    <mergeCell ref="A20:BD20"/>
    <mergeCell ref="C8:AY8"/>
    <mergeCell ref="C11:AY11"/>
    <mergeCell ref="C12:AY12"/>
    <mergeCell ref="C13:AY13"/>
    <mergeCell ref="L33:S33"/>
    <mergeCell ref="N41:P41"/>
    <mergeCell ref="N42:P42"/>
    <mergeCell ref="A35:BD35"/>
    <mergeCell ref="A30:BD30"/>
    <mergeCell ref="M32:Q32"/>
    <mergeCell ref="AL26:AP26"/>
    <mergeCell ref="N27:R27"/>
    <mergeCell ref="U32:AF32"/>
    <mergeCell ref="AG32:AK32"/>
    <mergeCell ref="E29:M29"/>
    <mergeCell ref="N29:T29"/>
    <mergeCell ref="AJ29:AL29"/>
    <mergeCell ref="K38:M38"/>
    <mergeCell ref="N38:P38"/>
    <mergeCell ref="Q38:S38"/>
    <mergeCell ref="N39:P39"/>
    <mergeCell ref="N40:P40"/>
    <mergeCell ref="Q44:S44"/>
    <mergeCell ref="K39:M39"/>
    <mergeCell ref="K40:M40"/>
    <mergeCell ref="K41:M41"/>
    <mergeCell ref="K42:M42"/>
    <mergeCell ref="U33:AE33"/>
    <mergeCell ref="AN32:AW32"/>
    <mergeCell ref="AX32:BB32"/>
    <mergeCell ref="C18:AY19"/>
    <mergeCell ref="Q47:S47"/>
    <mergeCell ref="AO47:AQ47"/>
    <mergeCell ref="AR47:AT47"/>
    <mergeCell ref="AO38:AQ38"/>
    <mergeCell ref="AR38:AT38"/>
    <mergeCell ref="AO39:AQ39"/>
    <mergeCell ref="AR39:AT39"/>
    <mergeCell ref="AO40:AQ40"/>
    <mergeCell ref="AR40:AT40"/>
    <mergeCell ref="AO41:AQ41"/>
    <mergeCell ref="AR41:AT41"/>
    <mergeCell ref="AO42:AQ42"/>
    <mergeCell ref="AR42:AT42"/>
    <mergeCell ref="AO43:AQ43"/>
    <mergeCell ref="AR43:AT43"/>
    <mergeCell ref="AO44:AQ44"/>
    <mergeCell ref="A46:AA46"/>
    <mergeCell ref="N43:P43"/>
    <mergeCell ref="N44:P44"/>
    <mergeCell ref="Q39:S39"/>
    <mergeCell ref="Q40:S40"/>
    <mergeCell ref="Q41:S41"/>
    <mergeCell ref="Q42:S42"/>
    <mergeCell ref="Q43:S43"/>
    <mergeCell ref="AR50:AT50"/>
    <mergeCell ref="N51:P51"/>
    <mergeCell ref="Q51:S51"/>
    <mergeCell ref="AO51:AQ51"/>
    <mergeCell ref="AR51:AT51"/>
    <mergeCell ref="N50:P50"/>
    <mergeCell ref="Q50:S50"/>
    <mergeCell ref="AO50:AQ50"/>
    <mergeCell ref="AR48:AT48"/>
    <mergeCell ref="N49:P49"/>
    <mergeCell ref="Q49:S49"/>
    <mergeCell ref="AO49:AQ49"/>
    <mergeCell ref="AR49:AT49"/>
    <mergeCell ref="N48:P48"/>
    <mergeCell ref="Q48:S48"/>
    <mergeCell ref="AO48:AQ48"/>
    <mergeCell ref="K57:M57"/>
    <mergeCell ref="N57:P57"/>
    <mergeCell ref="Q57:S57"/>
    <mergeCell ref="AL57:AN57"/>
    <mergeCell ref="AO57:AQ57"/>
    <mergeCell ref="K58:M58"/>
    <mergeCell ref="AR52:AT52"/>
    <mergeCell ref="N53:P53"/>
    <mergeCell ref="Q53:S53"/>
    <mergeCell ref="AO53:AQ53"/>
    <mergeCell ref="AR53:AT53"/>
    <mergeCell ref="N52:P52"/>
    <mergeCell ref="Q52:S52"/>
    <mergeCell ref="AO52:AQ52"/>
    <mergeCell ref="AL53:AN53"/>
    <mergeCell ref="A55:BD55"/>
    <mergeCell ref="AR60:AT60"/>
    <mergeCell ref="N59:P59"/>
    <mergeCell ref="Q59:S59"/>
    <mergeCell ref="AL59:AN59"/>
    <mergeCell ref="AO59:AQ59"/>
    <mergeCell ref="AR57:AT57"/>
    <mergeCell ref="N58:P58"/>
    <mergeCell ref="Q58:S58"/>
    <mergeCell ref="AL58:AN58"/>
    <mergeCell ref="AO58:AQ58"/>
    <mergeCell ref="AR58:AT58"/>
    <mergeCell ref="K50:M50"/>
    <mergeCell ref="K51:M51"/>
    <mergeCell ref="K52:M52"/>
    <mergeCell ref="K53:M53"/>
    <mergeCell ref="AL50:AN50"/>
    <mergeCell ref="AL51:AN51"/>
    <mergeCell ref="AL52:AN52"/>
    <mergeCell ref="AR67:AT67"/>
    <mergeCell ref="AQ64:AS64"/>
    <mergeCell ref="AT64:AV64"/>
    <mergeCell ref="AL67:AN67"/>
    <mergeCell ref="AO67:AQ67"/>
    <mergeCell ref="AQ63:AS63"/>
    <mergeCell ref="AQ65:AS65"/>
    <mergeCell ref="AT65:AV65"/>
    <mergeCell ref="AQ62:AS62"/>
    <mergeCell ref="AL66:AN66"/>
    <mergeCell ref="AO66:AQ66"/>
    <mergeCell ref="AR66:AT66"/>
    <mergeCell ref="N61:P61"/>
    <mergeCell ref="Q61:S61"/>
    <mergeCell ref="AR59:AT59"/>
    <mergeCell ref="N60:P60"/>
    <mergeCell ref="Q60:S60"/>
    <mergeCell ref="AT62:AV62"/>
    <mergeCell ref="AN64:AP64"/>
    <mergeCell ref="AT63:AV63"/>
    <mergeCell ref="AN65:AP65"/>
    <mergeCell ref="AN61:AP61"/>
    <mergeCell ref="AQ61:AS61"/>
    <mergeCell ref="AT61:AV61"/>
    <mergeCell ref="N62:P62"/>
    <mergeCell ref="N64:P64"/>
    <mergeCell ref="N63:P63"/>
    <mergeCell ref="N65:P65"/>
    <mergeCell ref="T65:AF66"/>
    <mergeCell ref="K59:M59"/>
    <mergeCell ref="K60:M60"/>
    <mergeCell ref="K61:M61"/>
    <mergeCell ref="K62:M62"/>
    <mergeCell ref="K64:M64"/>
    <mergeCell ref="K63:M63"/>
    <mergeCell ref="K65:M65"/>
    <mergeCell ref="AN62:AP62"/>
    <mergeCell ref="AN63:AP63"/>
    <mergeCell ref="Q62:S62"/>
    <mergeCell ref="Q64:S64"/>
    <mergeCell ref="Q63:S63"/>
    <mergeCell ref="Q65:S65"/>
    <mergeCell ref="AL60:AN60"/>
    <mergeCell ref="AO60:AQ60"/>
    <mergeCell ref="K48:M48"/>
    <mergeCell ref="K49:M49"/>
    <mergeCell ref="AL48:AN48"/>
    <mergeCell ref="AL49:AN49"/>
    <mergeCell ref="K43:M43"/>
    <mergeCell ref="K44:M44"/>
    <mergeCell ref="A23:BD23"/>
    <mergeCell ref="AB46:BD46"/>
    <mergeCell ref="C31:S31"/>
    <mergeCell ref="T31:AL31"/>
    <mergeCell ref="AM31:BC31"/>
    <mergeCell ref="A32:L32"/>
    <mergeCell ref="A33:K33"/>
    <mergeCell ref="AB37:BD37"/>
    <mergeCell ref="A37:AA37"/>
    <mergeCell ref="AL39:AN39"/>
    <mergeCell ref="AL40:AN40"/>
    <mergeCell ref="AL41:AN41"/>
    <mergeCell ref="AL42:AN42"/>
    <mergeCell ref="AL43:AN43"/>
    <mergeCell ref="AL44:AN44"/>
    <mergeCell ref="AR44:AT44"/>
    <mergeCell ref="K47:M47"/>
    <mergeCell ref="N47:P47"/>
  </mergeCells>
  <conditionalFormatting sqref="AN64:AV65 AQ62:AV63">
    <cfRule type="cellIs" dxfId="2" priority="3" operator="lessThan">
      <formula>0</formula>
    </cfRule>
  </conditionalFormatting>
  <conditionalFormatting sqref="AN63:AP63">
    <cfRule type="cellIs" dxfId="1" priority="1" operator="lessThan">
      <formula>0</formula>
    </cfRule>
  </conditionalFormatting>
  <conditionalFormatting sqref="AN62:AP62">
    <cfRule type="cellIs" dxfId="0" priority="2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3" orientation="portrait" r:id="rId1"/>
  <colBreaks count="1" manualBreakCount="1">
    <brk id="20" max="6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'!$B$7:$B$9</xm:f>
          </x14:formula1>
          <xm:sqref>L33:S33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95"/>
  <sheetViews>
    <sheetView topLeftCell="A148" zoomScale="115" zoomScaleNormal="115" workbookViewId="0">
      <selection activeCell="C166" sqref="C166"/>
    </sheetView>
  </sheetViews>
  <sheetFormatPr baseColWidth="10" defaultRowHeight="12.75" x14ac:dyDescent="0.2"/>
  <cols>
    <col min="1" max="1" width="51.28515625" style="39" customWidth="1"/>
    <col min="2" max="2" width="52.5703125" style="39" customWidth="1"/>
    <col min="3" max="3" width="56.28515625" style="39" customWidth="1"/>
    <col min="4" max="5" width="11.42578125" style="39"/>
    <col min="6" max="16384" width="11.42578125" style="40"/>
  </cols>
  <sheetData>
    <row r="1" spans="1:7" x14ac:dyDescent="0.2">
      <c r="A1" s="38"/>
      <c r="B1" s="38"/>
      <c r="C1" s="38"/>
    </row>
    <row r="2" spans="1:7" x14ac:dyDescent="0.2">
      <c r="A2" s="41"/>
      <c r="B2" s="41" t="s">
        <v>81</v>
      </c>
      <c r="C2" s="41">
        <v>1</v>
      </c>
      <c r="D2" s="42"/>
      <c r="E2" s="42"/>
      <c r="F2" s="43"/>
      <c r="G2" s="43"/>
    </row>
    <row r="3" spans="1:7" x14ac:dyDescent="0.2">
      <c r="A3" s="41"/>
      <c r="B3" s="41"/>
      <c r="C3" s="41"/>
      <c r="D3" s="42"/>
      <c r="E3" s="42"/>
      <c r="F3" s="43"/>
      <c r="G3" s="43"/>
    </row>
    <row r="4" spans="1:7" x14ac:dyDescent="0.2">
      <c r="A4" s="56"/>
      <c r="B4" s="57" t="s">
        <v>82</v>
      </c>
      <c r="C4" s="57" t="s">
        <v>83</v>
      </c>
      <c r="D4" s="42"/>
      <c r="E4" s="42" t="s">
        <v>82</v>
      </c>
      <c r="F4" s="43"/>
      <c r="G4" s="43"/>
    </row>
    <row r="5" spans="1:7" s="48" customFormat="1" x14ac:dyDescent="0.2">
      <c r="A5" s="58" t="str">
        <f t="shared" ref="A5:A68" si="0">INDEX(B5:C5,$C$2)</f>
        <v>Calcul du champ L-1    V04   11/06/2013</v>
      </c>
      <c r="B5" s="59" t="s">
        <v>210</v>
      </c>
      <c r="C5" s="60" t="s">
        <v>211</v>
      </c>
      <c r="D5" s="46"/>
      <c r="E5" s="46" t="s">
        <v>84</v>
      </c>
      <c r="F5" s="47"/>
      <c r="G5" s="47"/>
    </row>
    <row r="6" spans="1:7" s="48" customFormat="1" ht="25.5" x14ac:dyDescent="0.2">
      <c r="A6" s="58" t="str">
        <f t="shared" si="0"/>
        <v>Encombrement du champ photovoltaïque (partie visible du champ)</v>
      </c>
      <c r="B6" s="58" t="s">
        <v>38</v>
      </c>
      <c r="C6" s="61" t="s">
        <v>87</v>
      </c>
      <c r="D6" s="46"/>
      <c r="E6" s="46"/>
      <c r="F6" s="47"/>
      <c r="G6" s="47"/>
    </row>
    <row r="7" spans="1:7" s="48" customFormat="1" x14ac:dyDescent="0.2">
      <c r="A7" s="58" t="str">
        <f t="shared" si="0"/>
        <v>Lg modules</v>
      </c>
      <c r="B7" s="58" t="s">
        <v>25</v>
      </c>
      <c r="C7" s="61" t="s">
        <v>151</v>
      </c>
      <c r="D7" s="46"/>
      <c r="E7" s="46"/>
      <c r="F7" s="47"/>
      <c r="G7" s="47"/>
    </row>
    <row r="8" spans="1:7" s="48" customFormat="1" x14ac:dyDescent="0.2">
      <c r="A8" s="58" t="str">
        <f t="shared" si="0"/>
        <v>Cote Y</v>
      </c>
      <c r="B8" s="58" t="s">
        <v>162</v>
      </c>
      <c r="C8" s="61" t="s">
        <v>89</v>
      </c>
      <c r="D8" s="46"/>
      <c r="E8" s="46"/>
      <c r="F8" s="47"/>
      <c r="G8" s="47"/>
    </row>
    <row r="9" spans="1:7" s="48" customFormat="1" ht="25.5" x14ac:dyDescent="0.2">
      <c r="A9" s="58" t="str">
        <f t="shared" si="0"/>
        <v>Attention : Vérifier la compatibilité modules sur www.irfts.com</v>
      </c>
      <c r="B9" s="58" t="s">
        <v>137</v>
      </c>
      <c r="C9" s="61" t="s">
        <v>90</v>
      </c>
      <c r="D9" s="46"/>
      <c r="E9" s="46"/>
      <c r="F9" s="47"/>
      <c r="G9" s="47"/>
    </row>
    <row r="10" spans="1:7" s="48" customFormat="1" ht="12.75" customHeight="1" x14ac:dyDescent="0.2">
      <c r="A10" s="58" t="str">
        <f t="shared" si="0"/>
        <v xml:space="preserve">Pas du système : </v>
      </c>
      <c r="B10" s="58" t="s">
        <v>23</v>
      </c>
      <c r="C10" s="61" t="s">
        <v>91</v>
      </c>
      <c r="D10" s="46"/>
      <c r="E10" s="46"/>
      <c r="F10" s="47"/>
      <c r="G10" s="47"/>
    </row>
    <row r="11" spans="1:7" s="48" customFormat="1" ht="13.5" customHeight="1" x14ac:dyDescent="0.2">
      <c r="A11" s="58" t="str">
        <f t="shared" si="0"/>
        <v>Nbre de module en hauteur</v>
      </c>
      <c r="B11" s="58" t="s">
        <v>3</v>
      </c>
      <c r="C11" s="61" t="s">
        <v>92</v>
      </c>
      <c r="D11" s="46"/>
      <c r="E11" s="46"/>
      <c r="F11" s="47"/>
      <c r="G11" s="47"/>
    </row>
    <row r="12" spans="1:7" s="48" customFormat="1" x14ac:dyDescent="0.2">
      <c r="A12" s="58" t="str">
        <f t="shared" si="0"/>
        <v xml:space="preserve"> + Cote A</v>
      </c>
      <c r="B12" s="58" t="s">
        <v>163</v>
      </c>
      <c r="C12" s="61" t="s">
        <v>93</v>
      </c>
      <c r="D12" s="46"/>
      <c r="E12" s="46"/>
      <c r="F12" s="47"/>
      <c r="G12" s="47"/>
    </row>
    <row r="13" spans="1:7" s="48" customFormat="1" x14ac:dyDescent="0.2">
      <c r="A13" s="58" t="str">
        <f t="shared" si="0"/>
        <v>Cote X ou X'</v>
      </c>
      <c r="B13" s="58" t="s">
        <v>164</v>
      </c>
      <c r="C13" s="60" t="s">
        <v>94</v>
      </c>
      <c r="D13" s="46"/>
      <c r="E13" s="46"/>
      <c r="F13" s="47"/>
      <c r="G13" s="47"/>
    </row>
    <row r="14" spans="1:7" s="48" customFormat="1" x14ac:dyDescent="0.2">
      <c r="A14" s="58" t="str">
        <f t="shared" si="0"/>
        <v>Cote Y</v>
      </c>
      <c r="B14" s="58" t="s">
        <v>162</v>
      </c>
      <c r="C14" s="60" t="s">
        <v>89</v>
      </c>
      <c r="D14" s="46"/>
      <c r="E14" s="46"/>
      <c r="F14" s="47"/>
      <c r="G14" s="47"/>
    </row>
    <row r="15" spans="1:7" s="48" customFormat="1" x14ac:dyDescent="0.2">
      <c r="A15" s="58" t="str">
        <f t="shared" si="0"/>
        <v>Cote A</v>
      </c>
      <c r="B15" s="58" t="s">
        <v>165</v>
      </c>
      <c r="C15" s="62" t="s">
        <v>95</v>
      </c>
      <c r="D15" s="46"/>
      <c r="E15" s="46"/>
      <c r="F15" s="47"/>
      <c r="G15" s="47"/>
    </row>
    <row r="16" spans="1:7" s="48" customFormat="1" x14ac:dyDescent="0.2">
      <c r="A16" s="58" t="str">
        <f t="shared" si="0"/>
        <v xml:space="preserve">      </v>
      </c>
      <c r="B16" s="58" t="s">
        <v>97</v>
      </c>
      <c r="C16" s="61" t="s">
        <v>96</v>
      </c>
      <c r="D16" s="46"/>
      <c r="E16" s="46"/>
      <c r="F16" s="47"/>
      <c r="G16" s="47"/>
    </row>
    <row r="17" spans="1:7" s="48" customFormat="1" ht="25.5" x14ac:dyDescent="0.2">
      <c r="A17" s="58" t="str">
        <f t="shared" si="0"/>
        <v>Caractéristiques dimensionnelles du champ photovoltaïque</v>
      </c>
      <c r="B17" s="58" t="s">
        <v>0</v>
      </c>
      <c r="C17" s="61" t="s">
        <v>100</v>
      </c>
      <c r="D17" s="46"/>
      <c r="E17" s="46"/>
      <c r="F17" s="47"/>
      <c r="G17" s="47"/>
    </row>
    <row r="18" spans="1:7" s="48" customFormat="1" x14ac:dyDescent="0.2">
      <c r="A18" s="58" t="str">
        <f t="shared" si="0"/>
        <v>Nby de ligne</v>
      </c>
      <c r="B18" s="58" t="s">
        <v>5</v>
      </c>
      <c r="C18" s="58" t="s">
        <v>101</v>
      </c>
      <c r="D18" s="46"/>
      <c r="E18" s="46"/>
      <c r="F18" s="47"/>
      <c r="G18" s="47"/>
    </row>
    <row r="19" spans="1:7" s="48" customFormat="1" ht="25.5" x14ac:dyDescent="0.2">
      <c r="A19" s="58" t="str">
        <f t="shared" si="0"/>
        <v>Nbx nombre de colonne</v>
      </c>
      <c r="B19" s="58" t="s">
        <v>1</v>
      </c>
      <c r="C19" s="58" t="s">
        <v>176</v>
      </c>
      <c r="D19" s="46"/>
      <c r="E19" s="46"/>
      <c r="F19" s="47"/>
      <c r="G19" s="47"/>
    </row>
    <row r="20" spans="1:7" s="48" customFormat="1" x14ac:dyDescent="0.2">
      <c r="A20" s="58" t="str">
        <f t="shared" si="0"/>
        <v>Hauteur du champ (mm)</v>
      </c>
      <c r="B20" s="58" t="s">
        <v>2</v>
      </c>
      <c r="C20" s="63" t="s">
        <v>103</v>
      </c>
      <c r="D20" s="46"/>
      <c r="E20" s="46"/>
      <c r="F20" s="47"/>
      <c r="G20" s="47"/>
    </row>
    <row r="21" spans="1:7" s="48" customFormat="1" x14ac:dyDescent="0.2">
      <c r="A21" s="58" t="str">
        <f t="shared" si="0"/>
        <v>Partie courante, largeur du champ (mm) X</v>
      </c>
      <c r="B21" s="58" t="s">
        <v>98</v>
      </c>
      <c r="C21" s="58" t="s">
        <v>185</v>
      </c>
      <c r="D21" s="46"/>
      <c r="E21" s="46"/>
      <c r="F21" s="47"/>
      <c r="G21" s="47"/>
    </row>
    <row r="22" spans="1:7" s="48" customFormat="1" x14ac:dyDescent="0.2">
      <c r="A22" s="58" t="str">
        <f t="shared" si="0"/>
        <v>Bord de toit latéral en rive, largeur du champ (mm) X'</v>
      </c>
      <c r="B22" s="58" t="s">
        <v>99</v>
      </c>
      <c r="C22" s="58" t="s">
        <v>104</v>
      </c>
      <c r="D22" s="46"/>
      <c r="E22" s="46"/>
      <c r="F22" s="47"/>
      <c r="G22" s="47"/>
    </row>
    <row r="23" spans="1:7" s="48" customFormat="1" x14ac:dyDescent="0.2">
      <c r="A23" s="58" t="str">
        <f t="shared" si="0"/>
        <v>Pas*(Nby-1)+1614+114</v>
      </c>
      <c r="B23" s="58" t="s">
        <v>26</v>
      </c>
      <c r="C23" s="58" t="s">
        <v>105</v>
      </c>
      <c r="D23" s="46"/>
      <c r="E23" s="46"/>
      <c r="F23" s="47"/>
      <c r="G23" s="47"/>
    </row>
    <row r="24" spans="1:7" s="48" customFormat="1" x14ac:dyDescent="0.2">
      <c r="A24" s="58" t="str">
        <f t="shared" si="0"/>
        <v>(pas)*Nbx+(2*40)</v>
      </c>
      <c r="B24" s="58" t="s">
        <v>31</v>
      </c>
      <c r="C24" s="58" t="s">
        <v>106</v>
      </c>
      <c r="D24" s="46"/>
      <c r="E24" s="46"/>
      <c r="F24" s="47"/>
      <c r="G24" s="47"/>
    </row>
    <row r="25" spans="1:7" s="48" customFormat="1" x14ac:dyDescent="0.2">
      <c r="A25" s="58" t="str">
        <f t="shared" si="0"/>
        <v>(pas)*Nbx+(2*25)</v>
      </c>
      <c r="B25" s="58" t="s">
        <v>32</v>
      </c>
      <c r="C25" s="58" t="s">
        <v>107</v>
      </c>
      <c r="D25" s="46"/>
      <c r="E25" s="46"/>
      <c r="F25" s="47"/>
      <c r="G25" s="47"/>
    </row>
    <row r="26" spans="1:7" s="48" customFormat="1" x14ac:dyDescent="0.2">
      <c r="A26" s="58" t="str">
        <f t="shared" si="0"/>
        <v>Pas : Voir tableau ci-dessus</v>
      </c>
      <c r="B26" s="58" t="s">
        <v>29</v>
      </c>
      <c r="C26" s="58" t="s">
        <v>108</v>
      </c>
      <c r="D26" s="46"/>
      <c r="E26" s="46"/>
      <c r="F26" s="47"/>
      <c r="G26" s="47"/>
    </row>
    <row r="27" spans="1:7" s="48" customFormat="1" x14ac:dyDescent="0.2">
      <c r="A27" s="58" t="str">
        <f t="shared" si="0"/>
        <v>Pas=1020 mm</v>
      </c>
      <c r="B27" s="58" t="s">
        <v>30</v>
      </c>
      <c r="C27" s="58" t="s">
        <v>109</v>
      </c>
      <c r="D27" s="46"/>
      <c r="E27" s="46"/>
      <c r="F27" s="47"/>
      <c r="G27" s="47"/>
    </row>
    <row r="28" spans="1:7" s="48" customFormat="1" x14ac:dyDescent="0.2">
      <c r="A28" s="58" t="str">
        <f t="shared" si="0"/>
        <v>Pas=1020 mm</v>
      </c>
      <c r="B28" s="58" t="s">
        <v>30</v>
      </c>
      <c r="C28" s="58" t="s">
        <v>109</v>
      </c>
      <c r="D28" s="46"/>
      <c r="E28" s="46"/>
      <c r="F28" s="47"/>
      <c r="G28" s="47"/>
    </row>
    <row r="29" spans="1:7" s="48" customFormat="1" x14ac:dyDescent="0.2">
      <c r="A29" s="58" t="str">
        <f t="shared" si="0"/>
        <v>Nbre de module en largeur avec abergements standard</v>
      </c>
      <c r="B29" s="58" t="s">
        <v>35</v>
      </c>
      <c r="C29" s="58" t="s">
        <v>110</v>
      </c>
      <c r="D29" s="46"/>
      <c r="E29" s="46"/>
      <c r="F29" s="47"/>
      <c r="G29" s="47"/>
    </row>
    <row r="30" spans="1:7" s="48" customFormat="1" x14ac:dyDescent="0.2">
      <c r="A30" s="58" t="str">
        <f t="shared" si="0"/>
        <v>Cote X</v>
      </c>
      <c r="B30" s="62" t="s">
        <v>4</v>
      </c>
      <c r="C30" s="58" t="s">
        <v>111</v>
      </c>
      <c r="D30" s="46"/>
      <c r="E30" s="46"/>
      <c r="F30" s="47"/>
      <c r="G30" s="47"/>
    </row>
    <row r="31" spans="1:7" s="48" customFormat="1" x14ac:dyDescent="0.2">
      <c r="A31" s="58" t="str">
        <f t="shared" si="0"/>
        <v>Partie courante Cote X</v>
      </c>
      <c r="B31" s="58" t="s">
        <v>166</v>
      </c>
      <c r="C31" s="58" t="s">
        <v>186</v>
      </c>
      <c r="D31" s="46"/>
      <c r="E31" s="46"/>
      <c r="F31" s="47"/>
      <c r="G31" s="47"/>
    </row>
    <row r="32" spans="1:7" s="48" customFormat="1" ht="25.5" x14ac:dyDescent="0.2">
      <c r="A32" s="58" t="str">
        <f t="shared" si="0"/>
        <v>Nbre de module en largeur avec montage jusqu'aux rives latérales</v>
      </c>
      <c r="B32" s="58" t="s">
        <v>36</v>
      </c>
      <c r="C32" s="58" t="s">
        <v>112</v>
      </c>
      <c r="D32" s="46"/>
      <c r="E32" s="46"/>
      <c r="F32" s="47"/>
      <c r="G32" s="47"/>
    </row>
    <row r="33" spans="1:7" s="48" customFormat="1" x14ac:dyDescent="0.2">
      <c r="A33" s="58" t="str">
        <f t="shared" si="0"/>
        <v>Cote X'</v>
      </c>
      <c r="B33" s="58" t="s">
        <v>7</v>
      </c>
      <c r="C33" s="58" t="s">
        <v>113</v>
      </c>
      <c r="D33" s="46"/>
      <c r="E33" s="46"/>
      <c r="F33" s="47"/>
      <c r="G33" s="47"/>
    </row>
    <row r="34" spans="1:7" s="48" customFormat="1" x14ac:dyDescent="0.2">
      <c r="A34" s="58" t="str">
        <f t="shared" si="0"/>
        <v>Bord de toit latéral Cote X'</v>
      </c>
      <c r="B34" s="58" t="s">
        <v>167</v>
      </c>
      <c r="C34" s="58" t="s">
        <v>114</v>
      </c>
      <c r="D34" s="46"/>
      <c r="E34" s="46"/>
      <c r="F34" s="47"/>
      <c r="G34" s="47"/>
    </row>
    <row r="35" spans="1:7" s="48" customFormat="1" x14ac:dyDescent="0.2">
      <c r="A35" s="58" t="str">
        <f t="shared" si="0"/>
        <v>Axe de la vis à bord de toit</v>
      </c>
      <c r="B35" s="58" t="s">
        <v>34</v>
      </c>
      <c r="C35" s="58" t="s">
        <v>115</v>
      </c>
      <c r="D35" s="46"/>
      <c r="E35" s="46"/>
      <c r="F35" s="47"/>
      <c r="G35" s="47"/>
    </row>
    <row r="36" spans="1:7" s="48" customFormat="1" x14ac:dyDescent="0.2">
      <c r="A36" s="58" t="str">
        <f t="shared" si="0"/>
        <v>Détermination de la Cote A</v>
      </c>
      <c r="B36" s="58" t="s">
        <v>168</v>
      </c>
      <c r="C36" s="58" t="s">
        <v>116</v>
      </c>
      <c r="D36" s="46"/>
      <c r="E36" s="46"/>
      <c r="F36" s="47"/>
      <c r="G36" s="47"/>
    </row>
    <row r="37" spans="1:7" s="48" customFormat="1" x14ac:dyDescent="0.2">
      <c r="A37" s="58" t="str">
        <f t="shared" si="0"/>
        <v>Configuration du toit</v>
      </c>
      <c r="B37" s="58" t="s">
        <v>14</v>
      </c>
      <c r="C37" s="58" t="s">
        <v>117</v>
      </c>
      <c r="D37" s="46"/>
      <c r="E37" s="46"/>
      <c r="F37" s="47"/>
      <c r="G37" s="47"/>
    </row>
    <row r="38" spans="1:7" s="48" customFormat="1" x14ac:dyDescent="0.2">
      <c r="A38" s="58" t="str">
        <f t="shared" si="0"/>
        <v>Pente toit &lt; 35° degré</v>
      </c>
      <c r="B38" s="58" t="s">
        <v>11</v>
      </c>
      <c r="C38" s="58" t="s">
        <v>118</v>
      </c>
      <c r="D38" s="46"/>
      <c r="E38" s="46"/>
      <c r="F38" s="47"/>
      <c r="G38" s="47"/>
    </row>
    <row r="39" spans="1:7" s="48" customFormat="1" x14ac:dyDescent="0.2">
      <c r="A39" s="58" t="str">
        <f t="shared" si="0"/>
        <v>Pente toit &gt; 35° degré</v>
      </c>
      <c r="B39" s="58" t="s">
        <v>13</v>
      </c>
      <c r="C39" s="58" t="s">
        <v>119</v>
      </c>
      <c r="D39" s="46"/>
      <c r="E39" s="46"/>
      <c r="F39" s="47"/>
      <c r="G39" s="47"/>
    </row>
    <row r="40" spans="1:7" s="48" customFormat="1" x14ac:dyDescent="0.2">
      <c r="A40" s="58" t="str">
        <f t="shared" si="0"/>
        <v>Partie courante du toit</v>
      </c>
      <c r="B40" s="58" t="s">
        <v>12</v>
      </c>
      <c r="C40" s="58" t="s">
        <v>120</v>
      </c>
      <c r="D40" s="46"/>
      <c r="E40" s="46"/>
      <c r="F40" s="47"/>
      <c r="G40" s="47"/>
    </row>
    <row r="41" spans="1:7" s="48" customFormat="1" x14ac:dyDescent="0.2">
      <c r="A41" s="58" t="str">
        <f t="shared" si="0"/>
        <v>Vue 1</v>
      </c>
      <c r="B41" s="58" t="s">
        <v>16</v>
      </c>
      <c r="C41" s="58" t="s">
        <v>121</v>
      </c>
      <c r="D41" s="46"/>
      <c r="E41" s="46"/>
      <c r="F41" s="47"/>
      <c r="G41" s="47"/>
    </row>
    <row r="42" spans="1:7" s="48" customFormat="1" x14ac:dyDescent="0.2">
      <c r="A42" s="58" t="str">
        <f t="shared" si="0"/>
        <v>coupe</v>
      </c>
      <c r="B42" s="64" t="s">
        <v>28</v>
      </c>
      <c r="C42" s="58" t="s">
        <v>122</v>
      </c>
      <c r="D42" s="46"/>
      <c r="E42" s="46"/>
      <c r="F42" s="47"/>
      <c r="G42" s="47"/>
    </row>
    <row r="43" spans="1:7" s="48" customFormat="1" x14ac:dyDescent="0.2">
      <c r="A43" s="58" t="str">
        <f t="shared" si="0"/>
        <v xml:space="preserve">      </v>
      </c>
      <c r="B43" s="58" t="s">
        <v>97</v>
      </c>
      <c r="C43" s="58" t="s">
        <v>123</v>
      </c>
      <c r="D43" s="46"/>
      <c r="E43" s="46"/>
      <c r="F43" s="47"/>
      <c r="G43" s="47"/>
    </row>
    <row r="44" spans="1:7" s="48" customFormat="1" x14ac:dyDescent="0.2">
      <c r="A44" s="58" t="str">
        <f t="shared" si="0"/>
        <v>Vue 2</v>
      </c>
      <c r="B44" s="64" t="s">
        <v>17</v>
      </c>
      <c r="C44" s="58" t="s">
        <v>124</v>
      </c>
      <c r="D44" s="46"/>
      <c r="E44" s="46"/>
      <c r="F44" s="47"/>
      <c r="G44" s="47"/>
    </row>
    <row r="45" spans="1:7" s="48" customFormat="1" x14ac:dyDescent="0.2">
      <c r="A45" s="58" t="str">
        <f t="shared" si="0"/>
        <v>Vue 3</v>
      </c>
      <c r="B45" s="64" t="s">
        <v>18</v>
      </c>
      <c r="C45" s="58" t="s">
        <v>125</v>
      </c>
      <c r="D45" s="46"/>
      <c r="E45" s="46"/>
      <c r="F45" s="47"/>
      <c r="G45" s="47"/>
    </row>
    <row r="46" spans="1:7" s="48" customFormat="1" x14ac:dyDescent="0.2">
      <c r="A46" s="58" t="str">
        <f t="shared" si="0"/>
        <v>Vue 4</v>
      </c>
      <c r="B46" s="64" t="s">
        <v>19</v>
      </c>
      <c r="C46" s="58" t="s">
        <v>126</v>
      </c>
      <c r="D46" s="46"/>
      <c r="E46" s="46"/>
      <c r="F46" s="47"/>
      <c r="G46" s="47"/>
    </row>
    <row r="47" spans="1:7" s="48" customFormat="1" ht="38.25" x14ac:dyDescent="0.2">
      <c r="A47" s="58" t="str">
        <f t="shared" si="0"/>
        <v>Bas du champ à l'égout avec calage tuile en partie basse. Cote entre rive et module PV</v>
      </c>
      <c r="B47" s="58" t="s">
        <v>169</v>
      </c>
      <c r="C47" s="58" t="s">
        <v>127</v>
      </c>
      <c r="D47" s="46"/>
      <c r="E47" s="46"/>
      <c r="F47" s="47"/>
      <c r="G47" s="47"/>
    </row>
    <row r="48" spans="1:7" s="48" customFormat="1" x14ac:dyDescent="0.2">
      <c r="A48" s="58" t="str">
        <f t="shared" si="0"/>
        <v>Toutes pentes</v>
      </c>
      <c r="B48" s="58" t="s">
        <v>22</v>
      </c>
      <c r="C48" s="58" t="s">
        <v>128</v>
      </c>
      <c r="D48" s="46"/>
      <c r="E48" s="46"/>
      <c r="F48" s="47"/>
      <c r="G48" s="47"/>
    </row>
    <row r="49" spans="1:19" s="48" customFormat="1" ht="25.5" x14ac:dyDescent="0.2">
      <c r="A49" s="58" t="str">
        <f t="shared" si="0"/>
        <v>Bas de champ à l'égout. Cote entre Rive et module PV</v>
      </c>
      <c r="B49" s="58" t="s">
        <v>170</v>
      </c>
      <c r="C49" s="58" t="s">
        <v>130</v>
      </c>
      <c r="D49" s="46"/>
      <c r="E49" s="46"/>
      <c r="F49" s="47"/>
      <c r="G49" s="47"/>
    </row>
    <row r="50" spans="1:19" s="48" customFormat="1" x14ac:dyDescent="0.2">
      <c r="A50" s="58" t="str">
        <f t="shared" si="0"/>
        <v>Vue 5</v>
      </c>
      <c r="B50" s="64" t="s">
        <v>20</v>
      </c>
      <c r="C50" s="58" t="s">
        <v>129</v>
      </c>
      <c r="D50" s="46"/>
      <c r="E50" s="46"/>
      <c r="F50" s="47"/>
      <c r="G50" s="47"/>
    </row>
    <row r="51" spans="1:19" s="48" customFormat="1" x14ac:dyDescent="0.2">
      <c r="A51" s="58" t="str">
        <f t="shared" si="0"/>
        <v>Vue 6</v>
      </c>
      <c r="B51" s="64" t="s">
        <v>21</v>
      </c>
      <c r="C51" s="58" t="s">
        <v>132</v>
      </c>
      <c r="D51" s="46"/>
      <c r="E51" s="46"/>
      <c r="F51" s="47"/>
      <c r="G51" s="47"/>
    </row>
    <row r="52" spans="1:19" s="48" customFormat="1" ht="25.5" x14ac:dyDescent="0.2">
      <c r="A52" s="58" t="str">
        <f t="shared" si="0"/>
        <v>Vue détaillé du bord de toit avec abergement spécial pour rive latérale</v>
      </c>
      <c r="B52" s="58" t="s">
        <v>15</v>
      </c>
      <c r="C52" s="58" t="s">
        <v>131</v>
      </c>
      <c r="D52" s="46"/>
      <c r="E52" s="46"/>
      <c r="F52" s="47"/>
      <c r="G52" s="47"/>
    </row>
    <row r="53" spans="1:19" s="48" customFormat="1" x14ac:dyDescent="0.2">
      <c r="A53" s="58" t="str">
        <f t="shared" si="0"/>
        <v>Configuration du toit</v>
      </c>
      <c r="B53" s="58" t="s">
        <v>14</v>
      </c>
      <c r="C53" s="58" t="s">
        <v>117</v>
      </c>
      <c r="D53" s="46"/>
      <c r="E53" s="46"/>
      <c r="F53" s="47"/>
      <c r="G53" s="47"/>
    </row>
    <row r="54" spans="1:19" s="48" customFormat="1" x14ac:dyDescent="0.2">
      <c r="A54" s="58" t="str">
        <f t="shared" si="0"/>
        <v>Bord de toit. Cote entre rive et axe vis de serrage</v>
      </c>
      <c r="B54" s="58" t="s">
        <v>171</v>
      </c>
      <c r="C54" s="58" t="s">
        <v>133</v>
      </c>
      <c r="D54" s="46"/>
      <c r="E54" s="46"/>
      <c r="F54" s="47"/>
      <c r="G54" s="47"/>
    </row>
    <row r="55" spans="1:19" s="48" customFormat="1" x14ac:dyDescent="0.2">
      <c r="A55" s="58" t="str">
        <f t="shared" si="0"/>
        <v>Cote L ou L'</v>
      </c>
      <c r="B55" s="58" t="s">
        <v>172</v>
      </c>
      <c r="C55" s="65" t="s">
        <v>134</v>
      </c>
      <c r="D55" s="46"/>
      <c r="E55" s="46"/>
      <c r="F55" s="47"/>
      <c r="G55" s="47"/>
    </row>
    <row r="56" spans="1:19" s="48" customFormat="1" x14ac:dyDescent="0.2">
      <c r="A56" s="58" t="str">
        <f t="shared" si="0"/>
        <v>Cote H</v>
      </c>
      <c r="B56" s="58" t="s">
        <v>173</v>
      </c>
      <c r="C56" s="65" t="s">
        <v>135</v>
      </c>
      <c r="D56" s="46"/>
      <c r="E56" s="46"/>
      <c r="F56" s="47"/>
      <c r="G56" s="47"/>
    </row>
    <row r="57" spans="1:19" s="48" customFormat="1" x14ac:dyDescent="0.2">
      <c r="A57" s="58" t="str">
        <f t="shared" si="0"/>
        <v xml:space="preserve"> + Cote A</v>
      </c>
      <c r="B57" s="58" t="s">
        <v>163</v>
      </c>
      <c r="C57" s="61" t="s">
        <v>93</v>
      </c>
      <c r="D57" s="46"/>
      <c r="E57" s="46"/>
      <c r="F57" s="47"/>
      <c r="G57" s="47"/>
    </row>
    <row r="58" spans="1:19" s="48" customFormat="1" x14ac:dyDescent="0.2">
      <c r="A58" s="58" t="str">
        <f t="shared" si="0"/>
        <v xml:space="preserve">      </v>
      </c>
      <c r="B58" s="58" t="s">
        <v>97</v>
      </c>
      <c r="C58" s="58" t="s">
        <v>136</v>
      </c>
      <c r="D58" s="46"/>
      <c r="E58" s="46"/>
      <c r="F58" s="47"/>
      <c r="G58" s="47"/>
    </row>
    <row r="59" spans="1:19" s="48" customFormat="1" x14ac:dyDescent="0.2">
      <c r="A59" s="58" t="str">
        <f t="shared" si="0"/>
        <v>Cote A</v>
      </c>
      <c r="B59" s="58" t="s">
        <v>165</v>
      </c>
      <c r="C59" s="62" t="s">
        <v>95</v>
      </c>
      <c r="D59" s="46"/>
      <c r="E59" s="46"/>
      <c r="F59" s="47"/>
      <c r="G59" s="47"/>
    </row>
    <row r="60" spans="1:19" s="48" customFormat="1" x14ac:dyDescent="0.2">
      <c r="A60" s="58" t="str">
        <f t="shared" si="0"/>
        <v>Lg modules</v>
      </c>
      <c r="B60" s="58" t="s">
        <v>25</v>
      </c>
      <c r="C60" s="58" t="s">
        <v>88</v>
      </c>
      <c r="D60" s="46"/>
      <c r="E60" s="46"/>
      <c r="F60" s="47"/>
      <c r="G60" s="47"/>
    </row>
    <row r="61" spans="1:19" s="48" customFormat="1" ht="25.5" x14ac:dyDescent="0.2">
      <c r="A61" s="58" t="str">
        <f t="shared" si="0"/>
        <v>Attention : Vérifier la compatibilité modules sur www.irfts.com</v>
      </c>
      <c r="B61" s="58" t="s">
        <v>137</v>
      </c>
      <c r="C61" s="61" t="s">
        <v>90</v>
      </c>
      <c r="D61" s="49"/>
      <c r="E61" s="49"/>
      <c r="F61" s="47"/>
      <c r="G61" s="47"/>
    </row>
    <row r="62" spans="1:19" s="48" customFormat="1" x14ac:dyDescent="0.2">
      <c r="A62" s="58" t="str">
        <f t="shared" si="0"/>
        <v>Cote H</v>
      </c>
      <c r="B62" s="58" t="s">
        <v>173</v>
      </c>
      <c r="C62" s="58" t="s">
        <v>135</v>
      </c>
      <c r="D62" s="49"/>
      <c r="E62" s="49"/>
      <c r="F62" s="47"/>
      <c r="G62" s="47"/>
    </row>
    <row r="63" spans="1:19" s="48" customFormat="1" ht="15" x14ac:dyDescent="0.2">
      <c r="A63" s="58" t="str">
        <f t="shared" si="0"/>
        <v>Pas du système :</v>
      </c>
      <c r="B63" s="58" t="s">
        <v>24</v>
      </c>
      <c r="C63" s="58" t="s">
        <v>91</v>
      </c>
      <c r="D63" s="49"/>
      <c r="E63" s="49"/>
      <c r="F63" s="50"/>
      <c r="G63" s="49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</row>
    <row r="64" spans="1:19" s="48" customFormat="1" ht="15" x14ac:dyDescent="0.2">
      <c r="A64" s="58" t="str">
        <f t="shared" si="0"/>
        <v>Nbre de module en hauteur</v>
      </c>
      <c r="B64" s="58" t="s">
        <v>3</v>
      </c>
      <c r="C64" s="58" t="s">
        <v>92</v>
      </c>
      <c r="D64" s="49"/>
      <c r="E64" s="49"/>
      <c r="F64" s="50"/>
      <c r="G64" s="49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</row>
    <row r="65" spans="1:19" s="48" customFormat="1" ht="15" x14ac:dyDescent="0.2">
      <c r="A65" s="58" t="str">
        <f t="shared" si="0"/>
        <v>Encombrement du champ photovoltaïque avec abergements</v>
      </c>
      <c r="B65" s="58" t="s">
        <v>37</v>
      </c>
      <c r="C65" s="58" t="s">
        <v>138</v>
      </c>
      <c r="D65" s="49"/>
      <c r="E65" s="49"/>
      <c r="F65" s="52"/>
      <c r="G65" s="49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</row>
    <row r="66" spans="1:19" s="48" customFormat="1" ht="25.5" x14ac:dyDescent="0.2">
      <c r="A66" s="58" t="str">
        <f t="shared" si="0"/>
        <v>Caractéristiques dimensionnelles du champ photovoltaïque</v>
      </c>
      <c r="B66" s="58" t="s">
        <v>0</v>
      </c>
      <c r="C66" s="58" t="s">
        <v>100</v>
      </c>
      <c r="D66" s="49"/>
      <c r="E66" s="49"/>
      <c r="F66" s="52"/>
      <c r="G66" s="49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</row>
    <row r="67" spans="1:19" s="48" customFormat="1" ht="15" x14ac:dyDescent="0.2">
      <c r="A67" s="58" t="str">
        <f t="shared" si="0"/>
        <v>Nby de ligne</v>
      </c>
      <c r="B67" s="58" t="s">
        <v>5</v>
      </c>
      <c r="C67" s="58" t="s">
        <v>101</v>
      </c>
      <c r="D67" s="49"/>
      <c r="E67" s="49"/>
      <c r="F67" s="52"/>
      <c r="G67" s="49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</row>
    <row r="68" spans="1:19" s="48" customFormat="1" ht="25.5" x14ac:dyDescent="0.2">
      <c r="A68" s="58" t="str">
        <f t="shared" si="0"/>
        <v>Nbx nombre de colonne</v>
      </c>
      <c r="B68" s="58" t="s">
        <v>1</v>
      </c>
      <c r="C68" s="58" t="s">
        <v>102</v>
      </c>
      <c r="D68" s="49"/>
      <c r="E68" s="49"/>
      <c r="F68" s="52"/>
      <c r="G68" s="49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</row>
    <row r="69" spans="1:19" s="48" customFormat="1" ht="15" x14ac:dyDescent="0.2">
      <c r="A69" s="58" t="str">
        <f t="shared" ref="A69:A138" si="1">INDEX(B69:C69,$C$2)</f>
        <v>Hauteur du champ (mm)</v>
      </c>
      <c r="B69" s="58" t="s">
        <v>2</v>
      </c>
      <c r="C69" s="58" t="s">
        <v>141</v>
      </c>
      <c r="D69" s="49"/>
      <c r="E69" s="49"/>
      <c r="F69" s="52"/>
      <c r="G69" s="49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1:19" s="48" customFormat="1" ht="15" x14ac:dyDescent="0.2">
      <c r="A70" s="58" t="str">
        <f t="shared" si="1"/>
        <v>Partie courante, largeur du champ (mm) L</v>
      </c>
      <c r="B70" s="58" t="s">
        <v>139</v>
      </c>
      <c r="C70" s="58" t="s">
        <v>187</v>
      </c>
      <c r="D70" s="49"/>
      <c r="E70" s="49"/>
      <c r="F70" s="52"/>
      <c r="G70" s="49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</row>
    <row r="71" spans="1:19" s="48" customFormat="1" ht="15" x14ac:dyDescent="0.2">
      <c r="A71" s="58" t="str">
        <f t="shared" si="1"/>
        <v>Bord de toit latéral en rive, largeur du champ (mm) L'</v>
      </c>
      <c r="B71" s="58" t="s">
        <v>140</v>
      </c>
      <c r="C71" s="58" t="s">
        <v>142</v>
      </c>
      <c r="D71" s="49"/>
      <c r="E71" s="49"/>
      <c r="F71" s="52"/>
      <c r="G71" s="49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</row>
    <row r="72" spans="1:19" s="48" customFormat="1" ht="15" x14ac:dyDescent="0.2">
      <c r="A72" s="58" t="str">
        <f t="shared" si="1"/>
        <v>Pas*(Nby-1)+1614+342</v>
      </c>
      <c r="B72" s="58" t="s">
        <v>27</v>
      </c>
      <c r="C72" s="58" t="s">
        <v>143</v>
      </c>
      <c r="D72" s="49"/>
      <c r="E72" s="49"/>
      <c r="F72" s="52"/>
      <c r="G72" s="49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</row>
    <row r="73" spans="1:19" s="48" customFormat="1" ht="15" x14ac:dyDescent="0.2">
      <c r="A73" s="58" t="str">
        <f t="shared" si="1"/>
        <v>(pas)*Nbx+(2*189)</v>
      </c>
      <c r="B73" s="58" t="s">
        <v>33</v>
      </c>
      <c r="C73" s="58" t="s">
        <v>144</v>
      </c>
      <c r="D73" s="49"/>
      <c r="E73" s="49"/>
      <c r="F73" s="52"/>
      <c r="G73" s="53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s="48" customFormat="1" ht="15" x14ac:dyDescent="0.2">
      <c r="A74" s="58" t="str">
        <f t="shared" si="1"/>
        <v>(pas)*Nbx+(2*25)</v>
      </c>
      <c r="B74" s="58" t="s">
        <v>32</v>
      </c>
      <c r="C74" s="58" t="s">
        <v>145</v>
      </c>
      <c r="D74" s="49"/>
      <c r="E74" s="49"/>
      <c r="F74" s="52"/>
      <c r="G74" s="49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s="48" customFormat="1" ht="15" x14ac:dyDescent="0.2">
      <c r="A75" s="58" t="str">
        <f t="shared" si="1"/>
        <v>Pas : Voir tableau ci-dessus</v>
      </c>
      <c r="B75" s="58" t="s">
        <v>29</v>
      </c>
      <c r="C75" s="58" t="s">
        <v>146</v>
      </c>
      <c r="D75" s="49"/>
      <c r="E75" s="49"/>
      <c r="F75" s="52"/>
      <c r="G75" s="49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s="48" customFormat="1" ht="15" x14ac:dyDescent="0.2">
      <c r="A76" s="58" t="str">
        <f t="shared" si="1"/>
        <v>Pas=1020 mm</v>
      </c>
      <c r="B76" s="58" t="s">
        <v>30</v>
      </c>
      <c r="C76" s="58" t="s">
        <v>147</v>
      </c>
      <c r="D76" s="49"/>
      <c r="E76" s="49"/>
      <c r="F76" s="50"/>
      <c r="G76" s="49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s="48" customFormat="1" ht="15" x14ac:dyDescent="0.2">
      <c r="A77" s="58" t="str">
        <f t="shared" si="1"/>
        <v>Nbre de module en longueur avec abergements standard</v>
      </c>
      <c r="B77" s="58" t="s">
        <v>10</v>
      </c>
      <c r="C77" s="58" t="s">
        <v>148</v>
      </c>
      <c r="D77" s="49"/>
      <c r="E77" s="49"/>
      <c r="F77" s="50"/>
      <c r="G77" s="49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s="48" customFormat="1" ht="15" x14ac:dyDescent="0.2">
      <c r="A78" s="58" t="str">
        <f t="shared" si="1"/>
        <v>Cote L</v>
      </c>
      <c r="B78" s="58" t="s">
        <v>6</v>
      </c>
      <c r="C78" s="58" t="s">
        <v>294</v>
      </c>
      <c r="D78" s="46"/>
      <c r="E78" s="46"/>
      <c r="F78" s="55"/>
      <c r="G78" s="49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s="48" customFormat="1" ht="15" x14ac:dyDescent="0.2">
      <c r="A79" s="58" t="str">
        <f t="shared" si="1"/>
        <v>Partie courante Cote L</v>
      </c>
      <c r="B79" s="66" t="s">
        <v>174</v>
      </c>
      <c r="C79" s="58" t="s">
        <v>188</v>
      </c>
      <c r="D79" s="46"/>
      <c r="E79" s="46"/>
      <c r="F79" s="55"/>
      <c r="G79" s="49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s="48" customFormat="1" ht="25.5" x14ac:dyDescent="0.2">
      <c r="A80" s="58" t="str">
        <f t="shared" si="1"/>
        <v>Nbre de module en longueur avec montage jusqu'aux rives latérales</v>
      </c>
      <c r="B80" s="58" t="s">
        <v>8</v>
      </c>
      <c r="C80" s="58" t="s">
        <v>112</v>
      </c>
      <c r="D80" s="46"/>
      <c r="E80" s="46"/>
      <c r="F80" s="55"/>
      <c r="G80" s="49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49" s="48" customFormat="1" x14ac:dyDescent="0.2">
      <c r="A81" s="58" t="str">
        <f t="shared" si="1"/>
        <v>Cote L'</v>
      </c>
      <c r="B81" s="58" t="s">
        <v>9</v>
      </c>
      <c r="C81" s="58" t="s">
        <v>149</v>
      </c>
      <c r="D81" s="46"/>
      <c r="E81" s="46"/>
      <c r="F81" s="47"/>
      <c r="G81" s="47"/>
    </row>
    <row r="82" spans="1:49" s="48" customFormat="1" x14ac:dyDescent="0.2">
      <c r="A82" s="58" t="str">
        <f t="shared" si="1"/>
        <v>Bord de toit latéral Cote L'</v>
      </c>
      <c r="B82" s="67" t="s">
        <v>175</v>
      </c>
      <c r="C82" s="58" t="s">
        <v>150</v>
      </c>
      <c r="D82" s="46"/>
      <c r="E82" s="46"/>
      <c r="F82" s="47"/>
      <c r="G82" s="47"/>
    </row>
    <row r="83" spans="1:49" s="48" customFormat="1" ht="13.5" thickBot="1" x14ac:dyDescent="0.25">
      <c r="A83" s="69" t="str">
        <f t="shared" si="1"/>
        <v>Axe de la vis à bord de toit</v>
      </c>
      <c r="B83" s="70" t="s">
        <v>34</v>
      </c>
      <c r="C83" s="69" t="s">
        <v>115</v>
      </c>
      <c r="D83" s="46"/>
      <c r="E83" s="46"/>
      <c r="F83" s="47"/>
      <c r="G83" s="47"/>
    </row>
    <row r="84" spans="1:49" s="48" customFormat="1" ht="39" thickTop="1" x14ac:dyDescent="0.2">
      <c r="A84" s="68" t="str">
        <f t="shared" si="1"/>
        <v>Ce petit utilitaire permet de choisir la disposition des modules sur une toiture , avec le système EASY ROOF EVOLUTION.</v>
      </c>
      <c r="B84" s="68" t="s">
        <v>201</v>
      </c>
      <c r="C84" s="68" t="s">
        <v>202</v>
      </c>
      <c r="D84" s="46"/>
      <c r="E84" s="46"/>
      <c r="F84" s="47"/>
      <c r="G84" s="47"/>
    </row>
    <row r="85" spans="1:49" s="48" customFormat="1" x14ac:dyDescent="0.2">
      <c r="A85" s="58">
        <f t="shared" si="1"/>
        <v>0</v>
      </c>
      <c r="B85" s="58"/>
      <c r="C85" s="58"/>
      <c r="D85" s="46"/>
      <c r="E85" s="46"/>
      <c r="F85" s="47"/>
      <c r="G85" s="47"/>
    </row>
    <row r="86" spans="1:49" s="48" customFormat="1" ht="25.5" x14ac:dyDescent="0.2">
      <c r="A86" s="58" t="str">
        <f t="shared" si="1"/>
        <v>Les cases de couleurs vertes sont les cases à renseigner. Les autres cases sont des résultats.</v>
      </c>
      <c r="B86" s="58" t="s">
        <v>63</v>
      </c>
      <c r="C86" s="58" t="s">
        <v>152</v>
      </c>
      <c r="D86" s="46"/>
      <c r="E86" s="46"/>
      <c r="F86" s="47"/>
      <c r="G86" s="47"/>
    </row>
    <row r="87" spans="1:49" s="48" customFormat="1" x14ac:dyDescent="0.2">
      <c r="A87" s="58">
        <f t="shared" si="1"/>
        <v>0</v>
      </c>
      <c r="B87" s="72"/>
      <c r="C87" s="72"/>
      <c r="D87" s="46"/>
      <c r="E87" s="46"/>
      <c r="F87" s="47"/>
      <c r="G87" s="47"/>
    </row>
    <row r="88" spans="1:49" s="48" customFormat="1" x14ac:dyDescent="0.2">
      <c r="A88" s="58">
        <f t="shared" si="1"/>
        <v>0</v>
      </c>
      <c r="B88" s="72"/>
      <c r="C88" s="72"/>
      <c r="D88" s="46"/>
      <c r="E88" s="46"/>
      <c r="F88" s="47"/>
      <c r="G88" s="47"/>
    </row>
    <row r="89" spans="1:49" s="48" customFormat="1" ht="30" customHeight="1" x14ac:dyDescent="0.2">
      <c r="A89" s="58">
        <f t="shared" si="1"/>
        <v>0</v>
      </c>
      <c r="B89" s="72"/>
      <c r="C89" s="72"/>
      <c r="D89" s="46"/>
      <c r="E89" s="46"/>
      <c r="F89" s="47"/>
      <c r="G89" s="47"/>
    </row>
    <row r="90" spans="1:49" s="48" customFormat="1" ht="15" x14ac:dyDescent="0.25">
      <c r="A90" s="58">
        <f t="shared" si="1"/>
        <v>0</v>
      </c>
      <c r="B90" s="58"/>
      <c r="C90" s="7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s="48" customFormat="1" ht="25.5" x14ac:dyDescent="0.25">
      <c r="A91" s="58" t="str">
        <f>INDEX(B91:C91,$C$2)</f>
        <v>Les dimensions indiquées prennent en compte les abergements</v>
      </c>
      <c r="B91" s="58" t="s">
        <v>62</v>
      </c>
      <c r="C91" s="58" t="s">
        <v>153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s="48" customFormat="1" ht="25.5" x14ac:dyDescent="0.2">
      <c r="A92" s="58" t="str">
        <f t="shared" si="1"/>
        <v>DISPOSITION DES MODULES SUR UNE TOITURE AVEC LE SYSTÈME EASY ROOF EVOLUTION</v>
      </c>
      <c r="B92" s="58" t="s">
        <v>61</v>
      </c>
      <c r="C92" s="58" t="s">
        <v>155</v>
      </c>
      <c r="D92" s="46"/>
      <c r="E92" s="46"/>
      <c r="F92" s="47"/>
      <c r="G92" s="47"/>
    </row>
    <row r="93" spans="1:49" s="48" customFormat="1" ht="25.5" x14ac:dyDescent="0.2">
      <c r="A93" s="58" t="str">
        <f t="shared" si="1"/>
        <v>Format L1 : 60 cellules 6" Portrait /Format M1 : 60 cellules 6" Paysage /Format O1 : 96 cellules 5" Portrait</v>
      </c>
      <c r="B93" s="58" t="s">
        <v>278</v>
      </c>
      <c r="C93" s="58" t="s">
        <v>289</v>
      </c>
      <c r="D93" s="46"/>
      <c r="E93" s="46"/>
      <c r="F93" s="47"/>
      <c r="G93" s="47"/>
    </row>
    <row r="94" spans="1:49" s="48" customFormat="1" x14ac:dyDescent="0.2">
      <c r="A94" s="58" t="str">
        <f t="shared" si="1"/>
        <v>1. Dimensions toiture</v>
      </c>
      <c r="B94" s="58" t="s">
        <v>60</v>
      </c>
      <c r="C94" s="58" t="s">
        <v>156</v>
      </c>
      <c r="D94" s="46"/>
      <c r="E94" s="46"/>
      <c r="F94" s="47"/>
      <c r="G94" s="47"/>
    </row>
    <row r="95" spans="1:49" s="48" customFormat="1" x14ac:dyDescent="0.2">
      <c r="A95" s="58" t="str">
        <f t="shared" si="1"/>
        <v>Largeur :</v>
      </c>
      <c r="B95" s="58" t="s">
        <v>58</v>
      </c>
      <c r="C95" s="58" t="s">
        <v>157</v>
      </c>
      <c r="D95" s="46"/>
      <c r="E95" s="46"/>
      <c r="F95" s="47"/>
      <c r="G95" s="47"/>
    </row>
    <row r="96" spans="1:49" s="48" customFormat="1" x14ac:dyDescent="0.2">
      <c r="A96" s="58" t="str">
        <f t="shared" si="1"/>
        <v>Rampant :</v>
      </c>
      <c r="B96" s="58" t="s">
        <v>57</v>
      </c>
      <c r="C96" s="58" t="s">
        <v>158</v>
      </c>
      <c r="D96" s="46"/>
      <c r="E96" s="46"/>
      <c r="F96" s="47"/>
      <c r="G96" s="47"/>
    </row>
    <row r="97" spans="1:14" s="48" customFormat="1" x14ac:dyDescent="0.2">
      <c r="A97" s="58" t="str">
        <f t="shared" si="1"/>
        <v>soit :</v>
      </c>
      <c r="B97" s="58" t="s">
        <v>48</v>
      </c>
      <c r="C97" s="58" t="s">
        <v>159</v>
      </c>
      <c r="D97" s="46"/>
      <c r="E97" s="46"/>
      <c r="F97" s="47"/>
      <c r="G97" s="47"/>
    </row>
    <row r="98" spans="1:14" s="48" customFormat="1" x14ac:dyDescent="0.2">
      <c r="A98" s="58" t="str">
        <f t="shared" si="1"/>
        <v xml:space="preserve">Orientation : </v>
      </c>
      <c r="B98" s="58" t="s">
        <v>193</v>
      </c>
      <c r="C98" s="58" t="s">
        <v>193</v>
      </c>
      <c r="D98" s="46"/>
      <c r="E98" s="46"/>
      <c r="F98" s="47"/>
    </row>
    <row r="99" spans="1:14" s="48" customFormat="1" x14ac:dyDescent="0.2">
      <c r="A99" s="58" t="str">
        <f t="shared" si="1"/>
        <v>Puissance module :</v>
      </c>
      <c r="B99" s="58" t="s">
        <v>54</v>
      </c>
      <c r="C99" s="58" t="s">
        <v>160</v>
      </c>
      <c r="D99" s="46"/>
      <c r="E99" s="46"/>
      <c r="F99" s="47"/>
      <c r="G99" s="47"/>
    </row>
    <row r="100" spans="1:14" s="48" customFormat="1" x14ac:dyDescent="0.2">
      <c r="A100" s="58" t="str">
        <f t="shared" si="1"/>
        <v>Calcul du Rampant</v>
      </c>
      <c r="B100" s="58" t="s">
        <v>59</v>
      </c>
      <c r="C100" s="58" t="s">
        <v>184</v>
      </c>
      <c r="D100" s="46"/>
      <c r="E100" s="46"/>
      <c r="F100" s="47"/>
      <c r="G100" s="47"/>
    </row>
    <row r="101" spans="1:14" s="48" customFormat="1" x14ac:dyDescent="0.2">
      <c r="A101" s="58" t="str">
        <f t="shared" si="1"/>
        <v>Commentaires sur rampant et longueur :</v>
      </c>
      <c r="B101" s="58" t="s">
        <v>53</v>
      </c>
      <c r="C101" s="58" t="s">
        <v>161</v>
      </c>
      <c r="D101" s="46"/>
      <c r="E101" s="46"/>
      <c r="F101" s="47"/>
      <c r="G101" s="47"/>
    </row>
    <row r="102" spans="1:14" s="48" customFormat="1" x14ac:dyDescent="0.2">
      <c r="A102" s="58" t="str">
        <f t="shared" si="1"/>
        <v>Longueur module :</v>
      </c>
      <c r="B102" s="58" t="s">
        <v>52</v>
      </c>
      <c r="C102" s="58" t="s">
        <v>195</v>
      </c>
      <c r="D102" s="46"/>
      <c r="E102" s="46"/>
      <c r="F102" s="47"/>
      <c r="G102" s="47"/>
    </row>
    <row r="103" spans="1:14" s="48" customFormat="1" x14ac:dyDescent="0.2">
      <c r="A103" s="58" t="str">
        <f t="shared" si="1"/>
        <v>Choix abergement latéraux :</v>
      </c>
      <c r="B103" s="58" t="s">
        <v>51</v>
      </c>
      <c r="C103" s="58" t="s">
        <v>154</v>
      </c>
      <c r="D103" s="46"/>
      <c r="E103" s="46"/>
      <c r="F103" s="47"/>
      <c r="G103" s="47"/>
    </row>
    <row r="104" spans="1:14" s="48" customFormat="1" ht="25.5" x14ac:dyDescent="0.2">
      <c r="A104" s="58" t="str">
        <f t="shared" si="1"/>
        <v>3. Calcul automatique pour remplir toute la toiture (maximum)</v>
      </c>
      <c r="B104" s="58" t="s">
        <v>267</v>
      </c>
      <c r="C104" s="58" t="s">
        <v>268</v>
      </c>
      <c r="D104" s="46"/>
      <c r="E104" s="46"/>
      <c r="F104" s="47"/>
      <c r="G104" s="47"/>
    </row>
    <row r="105" spans="1:14" s="48" customFormat="1" x14ac:dyDescent="0.2">
      <c r="A105" s="58" t="str">
        <f t="shared" si="1"/>
        <v>Nombre de lignes :</v>
      </c>
      <c r="B105" s="58" t="s">
        <v>262</v>
      </c>
      <c r="C105" s="58" t="s">
        <v>181</v>
      </c>
      <c r="D105" s="46"/>
      <c r="E105" s="46"/>
      <c r="F105" s="47"/>
      <c r="G105" s="47"/>
    </row>
    <row r="106" spans="1:14" s="48" customFormat="1" x14ac:dyDescent="0.2">
      <c r="A106" s="58" t="str">
        <f t="shared" si="1"/>
        <v>Nombre de colonnes :</v>
      </c>
      <c r="B106" s="58" t="s">
        <v>50</v>
      </c>
      <c r="C106" s="58" t="s">
        <v>177</v>
      </c>
      <c r="D106" s="46"/>
      <c r="E106" s="46"/>
      <c r="F106" s="47"/>
      <c r="G106" s="47"/>
    </row>
    <row r="107" spans="1:14" s="48" customFormat="1" ht="15" x14ac:dyDescent="0.25">
      <c r="A107" s="58" t="str">
        <f t="shared" si="1"/>
        <v>soit :</v>
      </c>
      <c r="B107" s="58" t="s">
        <v>48</v>
      </c>
      <c r="C107" s="73" t="s">
        <v>178</v>
      </c>
      <c r="D107" s="46"/>
      <c r="E107" s="46"/>
      <c r="F107" s="47"/>
      <c r="G107" s="47"/>
      <c r="N107" s="48" t="s">
        <v>178</v>
      </c>
    </row>
    <row r="108" spans="1:14" s="48" customFormat="1" ht="15" x14ac:dyDescent="0.25">
      <c r="A108" s="58" t="str">
        <f t="shared" si="1"/>
        <v>soit :</v>
      </c>
      <c r="B108" s="58" t="s">
        <v>48</v>
      </c>
      <c r="C108" s="73" t="s">
        <v>178</v>
      </c>
      <c r="D108" s="46"/>
      <c r="E108" s="46"/>
      <c r="F108" s="47"/>
      <c r="G108" s="47"/>
      <c r="N108" s="48" t="s">
        <v>178</v>
      </c>
    </row>
    <row r="109" spans="1:14" s="48" customFormat="1" x14ac:dyDescent="0.2">
      <c r="A109" s="58" t="str">
        <f t="shared" si="1"/>
        <v xml:space="preserve">et il reste : </v>
      </c>
      <c r="B109" s="58" t="s">
        <v>42</v>
      </c>
      <c r="C109" s="58" t="s">
        <v>179</v>
      </c>
      <c r="D109" s="46"/>
      <c r="E109" s="46"/>
      <c r="F109" s="47"/>
      <c r="G109" s="47"/>
    </row>
    <row r="110" spans="1:14" s="48" customFormat="1" x14ac:dyDescent="0.2">
      <c r="A110" s="58" t="str">
        <f t="shared" si="1"/>
        <v xml:space="preserve">et il reste : </v>
      </c>
      <c r="B110" s="58" t="s">
        <v>42</v>
      </c>
      <c r="C110" s="58" t="s">
        <v>179</v>
      </c>
      <c r="D110" s="46"/>
      <c r="E110" s="46"/>
      <c r="F110" s="47"/>
      <c r="G110" s="47"/>
    </row>
    <row r="111" spans="1:14" s="48" customFormat="1" ht="15" x14ac:dyDescent="0.25">
      <c r="A111" s="58" t="str">
        <f t="shared" si="1"/>
        <v>panneaux</v>
      </c>
      <c r="B111" s="58" t="s">
        <v>49</v>
      </c>
      <c r="C111" s="71" t="s">
        <v>180</v>
      </c>
      <c r="D111" s="2"/>
      <c r="E111" s="2"/>
      <c r="F111" s="2"/>
      <c r="G111" s="47"/>
    </row>
    <row r="112" spans="1:14" s="48" customFormat="1" ht="15" x14ac:dyDescent="0.25">
      <c r="A112" s="58" t="str">
        <f t="shared" si="1"/>
        <v>watts</v>
      </c>
      <c r="B112" s="58" t="s">
        <v>47</v>
      </c>
      <c r="C112" s="71" t="s">
        <v>47</v>
      </c>
      <c r="D112" s="2"/>
      <c r="E112" s="2"/>
      <c r="F112" s="2"/>
      <c r="G112" s="47"/>
    </row>
    <row r="113" spans="1:7" s="48" customFormat="1" x14ac:dyDescent="0.2">
      <c r="A113" s="58" t="str">
        <f t="shared" si="1"/>
        <v>4. Choix de son Implantation</v>
      </c>
      <c r="B113" s="58" t="s">
        <v>269</v>
      </c>
      <c r="C113" s="58" t="s">
        <v>270</v>
      </c>
      <c r="D113" s="46"/>
      <c r="E113" s="46"/>
      <c r="F113" s="47"/>
      <c r="G113" s="47"/>
    </row>
    <row r="114" spans="1:7" s="48" customFormat="1" ht="15" x14ac:dyDescent="0.25">
      <c r="A114" s="58" t="str">
        <f t="shared" si="1"/>
        <v>nombre de lignes :</v>
      </c>
      <c r="B114" s="58" t="s">
        <v>46</v>
      </c>
      <c r="C114" s="73" t="s">
        <v>181</v>
      </c>
      <c r="D114" s="46"/>
      <c r="E114" s="46"/>
      <c r="F114" s="47"/>
      <c r="G114" s="47"/>
    </row>
    <row r="115" spans="1:7" s="48" customFormat="1" ht="15" x14ac:dyDescent="0.25">
      <c r="A115" s="58" t="str">
        <f t="shared" si="1"/>
        <v>nombre de colonnes :</v>
      </c>
      <c r="B115" s="58" t="s">
        <v>45</v>
      </c>
      <c r="C115" s="73" t="s">
        <v>177</v>
      </c>
      <c r="D115" s="46"/>
      <c r="E115" s="46"/>
      <c r="F115" s="47"/>
      <c r="G115" s="47"/>
    </row>
    <row r="116" spans="1:7" s="48" customFormat="1" ht="15" x14ac:dyDescent="0.25">
      <c r="A116" s="58" t="str">
        <f t="shared" si="1"/>
        <v xml:space="preserve"> =&gt; Rampant du champ :</v>
      </c>
      <c r="B116" s="58" t="s">
        <v>44</v>
      </c>
      <c r="C116" s="71" t="s">
        <v>182</v>
      </c>
      <c r="D116" s="46"/>
      <c r="E116" s="46"/>
      <c r="F116" s="47"/>
      <c r="G116" s="47"/>
    </row>
    <row r="117" spans="1:7" s="48" customFormat="1" ht="15" x14ac:dyDescent="0.25">
      <c r="A117" s="58" t="str">
        <f t="shared" si="1"/>
        <v xml:space="preserve"> =&gt; Largeur du champ :</v>
      </c>
      <c r="B117" s="58" t="s">
        <v>265</v>
      </c>
      <c r="C117" s="71" t="s">
        <v>266</v>
      </c>
      <c r="D117" s="46"/>
      <c r="E117" s="46"/>
      <c r="F117" s="47"/>
      <c r="G117" s="47"/>
    </row>
    <row r="118" spans="1:7" s="48" customFormat="1" ht="15" x14ac:dyDescent="0.25">
      <c r="A118" s="58" t="str">
        <f t="shared" si="1"/>
        <v xml:space="preserve"> =&gt; Puissance installation</v>
      </c>
      <c r="B118" s="58" t="s">
        <v>40</v>
      </c>
      <c r="C118" s="71" t="s">
        <v>183</v>
      </c>
      <c r="D118" s="46"/>
      <c r="E118" s="46"/>
      <c r="F118" s="47"/>
      <c r="G118" s="47"/>
    </row>
    <row r="119" spans="1:7" s="48" customFormat="1" x14ac:dyDescent="0.2">
      <c r="A119" s="58" t="str">
        <f t="shared" si="1"/>
        <v>1. Dimensions de la toitures</v>
      </c>
      <c r="B119" s="58" t="s">
        <v>196</v>
      </c>
      <c r="C119" s="58" t="s">
        <v>156</v>
      </c>
      <c r="D119" s="46"/>
      <c r="E119" s="46"/>
      <c r="F119" s="47"/>
      <c r="G119" s="47"/>
    </row>
    <row r="120" spans="1:7" s="48" customFormat="1" ht="25.5" x14ac:dyDescent="0.2">
      <c r="A120" s="58" t="str">
        <f t="shared" si="1"/>
        <v>a) Renseigner les dimensions de la toiture (longueur, rampant)</v>
      </c>
      <c r="B120" s="58" t="s">
        <v>197</v>
      </c>
      <c r="C120" s="58" t="s">
        <v>203</v>
      </c>
      <c r="D120" s="46"/>
      <c r="E120" s="46"/>
      <c r="F120" s="47"/>
      <c r="G120" s="47"/>
    </row>
    <row r="121" spans="1:7" s="48" customFormat="1" x14ac:dyDescent="0.2">
      <c r="A121" s="58" t="str">
        <f t="shared" si="1"/>
        <v>b) Indiquer l'orientation des modules (portrait ou paysage)</v>
      </c>
      <c r="B121" s="58" t="s">
        <v>198</v>
      </c>
      <c r="C121" s="58" t="s">
        <v>207</v>
      </c>
      <c r="D121" s="46"/>
      <c r="E121" s="46"/>
      <c r="F121" s="47"/>
      <c r="G121" s="47"/>
    </row>
    <row r="122" spans="1:7" s="48" customFormat="1" x14ac:dyDescent="0.2">
      <c r="A122" s="58" t="str">
        <f t="shared" si="1"/>
        <v>a) Indiquer la puissance du module</v>
      </c>
      <c r="B122" s="58" t="s">
        <v>272</v>
      </c>
      <c r="C122" s="58" t="s">
        <v>273</v>
      </c>
      <c r="D122" s="46"/>
      <c r="E122" s="46"/>
      <c r="F122" s="47"/>
      <c r="G122" s="47"/>
    </row>
    <row r="123" spans="1:7" s="48" customFormat="1" x14ac:dyDescent="0.2">
      <c r="A123" s="58" t="str">
        <f t="shared" si="1"/>
        <v>b) Choisir la longueur du module (format L1)</v>
      </c>
      <c r="B123" s="58" t="s">
        <v>274</v>
      </c>
      <c r="C123" s="58" t="s">
        <v>275</v>
      </c>
      <c r="D123" s="46"/>
      <c r="E123" s="46"/>
      <c r="F123" s="47"/>
      <c r="G123" s="47"/>
    </row>
    <row r="124" spans="1:7" s="48" customFormat="1" ht="25.5" x14ac:dyDescent="0.2">
      <c r="A124" s="58" t="str">
        <f t="shared" si="1"/>
        <v>d) Spécifier votre choix pour les abergements (avec ou sans abergements)</v>
      </c>
      <c r="B124" s="58" t="s">
        <v>208</v>
      </c>
      <c r="C124" s="58" t="s">
        <v>209</v>
      </c>
      <c r="D124" s="46"/>
      <c r="E124" s="46"/>
      <c r="F124" s="47"/>
      <c r="G124" s="47"/>
    </row>
    <row r="125" spans="1:7" s="48" customFormat="1" ht="25.5" x14ac:dyDescent="0.2">
      <c r="A125" s="58" t="str">
        <f t="shared" si="1"/>
        <v>3. Calcul automatique pour remplir toute la toiture (maximum)</v>
      </c>
      <c r="B125" s="58" t="s">
        <v>267</v>
      </c>
      <c r="C125" s="58" t="s">
        <v>268</v>
      </c>
      <c r="D125" s="46"/>
      <c r="E125" s="46"/>
      <c r="F125" s="47"/>
      <c r="G125" s="47"/>
    </row>
    <row r="126" spans="1:7" s="48" customFormat="1" ht="25.5" x14ac:dyDescent="0.2">
      <c r="A126" s="58" t="str">
        <f t="shared" si="1"/>
        <v xml:space="preserve"> Le logiciel calcul le nombre maximum de modules pouvant-être installés sur la toiture.</v>
      </c>
      <c r="B126" s="58" t="s">
        <v>199</v>
      </c>
      <c r="C126" s="58" t="s">
        <v>200</v>
      </c>
      <c r="D126" s="46"/>
      <c r="E126" s="46"/>
      <c r="F126" s="47"/>
      <c r="G126" s="47"/>
    </row>
    <row r="127" spans="1:7" s="48" customFormat="1" x14ac:dyDescent="0.2">
      <c r="A127" s="58" t="str">
        <f t="shared" si="1"/>
        <v>4. Implantation standard</v>
      </c>
      <c r="B127" s="58" t="s">
        <v>271</v>
      </c>
      <c r="C127" s="58" t="s">
        <v>270</v>
      </c>
      <c r="D127" s="46"/>
      <c r="E127" s="46"/>
      <c r="F127" s="47"/>
      <c r="G127" s="47"/>
    </row>
    <row r="128" spans="1:7" s="48" customFormat="1" ht="25.5" x14ac:dyDescent="0.2">
      <c r="A128" s="58" t="str">
        <f t="shared" si="1"/>
        <v xml:space="preserve">Choisissez ensuite votre implantation standard (2X8, 3X5) …, et vous connaîtrez la place restante </v>
      </c>
      <c r="B128" s="58" t="s">
        <v>205</v>
      </c>
      <c r="C128" s="58" t="s">
        <v>204</v>
      </c>
      <c r="D128" s="46"/>
      <c r="E128" s="46"/>
      <c r="F128" s="47"/>
      <c r="G128" s="47"/>
    </row>
    <row r="129" spans="1:7" s="48" customFormat="1" x14ac:dyDescent="0.2">
      <c r="A129" s="58" t="str">
        <f t="shared" si="1"/>
        <v>Inclinaison du toit (°)</v>
      </c>
      <c r="B129" s="58" t="s">
        <v>212</v>
      </c>
      <c r="C129" s="58" t="s">
        <v>213</v>
      </c>
      <c r="D129" s="46"/>
      <c r="E129" s="46"/>
      <c r="F129" s="47"/>
      <c r="G129" s="47"/>
    </row>
    <row r="130" spans="1:7" s="48" customFormat="1" x14ac:dyDescent="0.2">
      <c r="A130" s="58" t="str">
        <f t="shared" si="1"/>
        <v>10 à 12</v>
      </c>
      <c r="B130" s="58" t="s">
        <v>214</v>
      </c>
      <c r="C130" s="58" t="s">
        <v>219</v>
      </c>
      <c r="D130" s="46"/>
      <c r="E130" s="46"/>
      <c r="F130" s="47"/>
      <c r="G130" s="47"/>
    </row>
    <row r="131" spans="1:7" s="48" customFormat="1" x14ac:dyDescent="0.2">
      <c r="A131" s="58" t="str">
        <f t="shared" si="1"/>
        <v>13 à 16</v>
      </c>
      <c r="B131" s="58" t="s">
        <v>215</v>
      </c>
      <c r="C131" s="58" t="s">
        <v>220</v>
      </c>
      <c r="D131" s="46"/>
      <c r="E131" s="46"/>
      <c r="F131" s="47"/>
      <c r="G131" s="47"/>
    </row>
    <row r="132" spans="1:7" s="48" customFormat="1" x14ac:dyDescent="0.2">
      <c r="A132" s="58" t="str">
        <f t="shared" si="1"/>
        <v>17 à 19</v>
      </c>
      <c r="B132" s="58" t="s">
        <v>216</v>
      </c>
      <c r="C132" s="58" t="s">
        <v>221</v>
      </c>
      <c r="D132" s="46"/>
      <c r="E132" s="46"/>
      <c r="F132" s="47"/>
      <c r="G132" s="47"/>
    </row>
    <row r="133" spans="1:7" s="48" customFormat="1" x14ac:dyDescent="0.2">
      <c r="A133" s="58" t="str">
        <f t="shared" si="1"/>
        <v>20 à 24</v>
      </c>
      <c r="B133" s="58" t="s">
        <v>217</v>
      </c>
      <c r="C133" s="58" t="s">
        <v>222</v>
      </c>
      <c r="D133" s="46"/>
      <c r="E133" s="46"/>
      <c r="F133" s="47"/>
      <c r="G133" s="47"/>
    </row>
    <row r="134" spans="1:7" s="48" customFormat="1" x14ac:dyDescent="0.2">
      <c r="A134" s="58" t="str">
        <f t="shared" si="1"/>
        <v>25 à 50</v>
      </c>
      <c r="B134" s="58" t="s">
        <v>218</v>
      </c>
      <c r="C134" s="58" t="s">
        <v>223</v>
      </c>
      <c r="D134" s="46"/>
      <c r="E134" s="46"/>
      <c r="F134" s="47"/>
      <c r="G134" s="47"/>
    </row>
    <row r="135" spans="1:7" s="48" customFormat="1" x14ac:dyDescent="0.2">
      <c r="A135" s="58" t="str">
        <f t="shared" si="1"/>
        <v>Largeur de la planche Côte C MINI (mm)</v>
      </c>
      <c r="B135" s="58" t="s">
        <v>224</v>
      </c>
      <c r="C135" s="58" t="s">
        <v>226</v>
      </c>
      <c r="D135" s="46"/>
      <c r="E135" s="46"/>
      <c r="F135" s="47"/>
      <c r="G135" s="47"/>
    </row>
    <row r="136" spans="1:7" s="48" customFormat="1" x14ac:dyDescent="0.2">
      <c r="A136" s="58" t="str">
        <f t="shared" si="1"/>
        <v>Côte A MINI (mm)</v>
      </c>
      <c r="B136" s="58" t="s">
        <v>225</v>
      </c>
      <c r="C136" s="58" t="s">
        <v>227</v>
      </c>
      <c r="D136" s="46"/>
      <c r="E136" s="46"/>
      <c r="F136" s="47"/>
      <c r="G136" s="47"/>
    </row>
    <row r="137" spans="1:7" s="48" customFormat="1" ht="25.5" x14ac:dyDescent="0.2">
      <c r="A137" s="58" t="str">
        <f t="shared" si="1"/>
        <v>Mise en place du platelage pour le solin et de la planche de référence</v>
      </c>
      <c r="B137" s="58" t="s">
        <v>228</v>
      </c>
      <c r="C137" s="58" t="s">
        <v>229</v>
      </c>
      <c r="D137" s="46"/>
      <c r="E137" s="46"/>
      <c r="F137" s="47"/>
      <c r="G137" s="47"/>
    </row>
    <row r="138" spans="1:7" s="48" customFormat="1" ht="25.5" x14ac:dyDescent="0.2">
      <c r="A138" s="58" t="str">
        <f t="shared" si="1"/>
        <v>DETERMINATION DU POSITIONNEMENT DES RIVES ET DES ANGLES</v>
      </c>
      <c r="B138" s="58" t="s">
        <v>239</v>
      </c>
      <c r="C138" s="58" t="s">
        <v>244</v>
      </c>
      <c r="D138" s="46"/>
      <c r="E138" s="46"/>
      <c r="F138" s="47"/>
      <c r="G138" s="47"/>
    </row>
    <row r="139" spans="1:7" s="48" customFormat="1" ht="15" x14ac:dyDescent="0.25">
      <c r="A139" s="58" t="str">
        <f t="shared" ref="A139:A192" si="2">INDEX(B139:C139,$C$2)</f>
        <v xml:space="preserve">Partie courante </v>
      </c>
      <c r="B139" s="92" t="s">
        <v>246</v>
      </c>
      <c r="C139" s="58" t="s">
        <v>245</v>
      </c>
      <c r="D139" s="46"/>
      <c r="E139" s="46"/>
      <c r="F139" s="47"/>
      <c r="G139" s="47"/>
    </row>
    <row r="140" spans="1:7" s="48" customFormat="1" ht="15" x14ac:dyDescent="0.25">
      <c r="A140" s="58" t="str">
        <f t="shared" si="2"/>
        <v xml:space="preserve">Rive latérale </v>
      </c>
      <c r="B140" s="92" t="s">
        <v>247</v>
      </c>
      <c r="C140" s="58" t="s">
        <v>242</v>
      </c>
      <c r="D140" s="46"/>
      <c r="E140" s="46"/>
      <c r="F140" s="47"/>
      <c r="G140" s="47"/>
    </row>
    <row r="141" spans="1:7" s="48" customFormat="1" ht="15" x14ac:dyDescent="0.25">
      <c r="A141" s="58" t="str">
        <f t="shared" si="2"/>
        <v xml:space="preserve">Rive basse </v>
      </c>
      <c r="B141" s="92" t="s">
        <v>248</v>
      </c>
      <c r="C141" s="58" t="s">
        <v>243</v>
      </c>
      <c r="D141" s="46"/>
      <c r="E141" s="46"/>
      <c r="F141" s="47"/>
      <c r="G141" s="47"/>
    </row>
    <row r="142" spans="1:7" s="48" customFormat="1" x14ac:dyDescent="0.2">
      <c r="A142" s="58" t="str">
        <f t="shared" si="2"/>
        <v>Angle</v>
      </c>
      <c r="B142" s="58" t="s">
        <v>249</v>
      </c>
      <c r="C142" s="58" t="s">
        <v>249</v>
      </c>
      <c r="D142" s="46"/>
      <c r="E142" s="46"/>
      <c r="F142" s="47"/>
      <c r="G142" s="47"/>
    </row>
    <row r="143" spans="1:7" s="48" customFormat="1" x14ac:dyDescent="0.2">
      <c r="A143" s="58" t="str">
        <f t="shared" si="2"/>
        <v>DIMENSIONS DE L'HABITATION</v>
      </c>
      <c r="B143" s="58" t="s">
        <v>233</v>
      </c>
      <c r="C143" s="58" t="s">
        <v>250</v>
      </c>
      <c r="D143" s="46"/>
      <c r="E143" s="46"/>
      <c r="F143" s="47"/>
      <c r="G143" s="47"/>
    </row>
    <row r="144" spans="1:7" s="48" customFormat="1" x14ac:dyDescent="0.2">
      <c r="A144" s="58" t="str">
        <f t="shared" si="2"/>
        <v>CARACTERISTIQUES TOITURE</v>
      </c>
      <c r="B144" s="58" t="s">
        <v>234</v>
      </c>
      <c r="C144" s="58" t="s">
        <v>251</v>
      </c>
      <c r="D144" s="46"/>
      <c r="E144" s="46"/>
      <c r="F144" s="47"/>
      <c r="G144" s="47"/>
    </row>
    <row r="145" spans="1:7" s="48" customFormat="1" x14ac:dyDescent="0.2">
      <c r="A145" s="58" t="str">
        <f t="shared" si="2"/>
        <v>(Données ci-dessous à saisir en cm, mm ou m)</v>
      </c>
      <c r="B145" s="58" t="s">
        <v>240</v>
      </c>
      <c r="C145" s="58" t="s">
        <v>241</v>
      </c>
      <c r="D145" s="46"/>
      <c r="E145" s="46"/>
      <c r="F145" s="47"/>
      <c r="G145" s="47"/>
    </row>
    <row r="146" spans="1:7" s="48" customFormat="1" ht="15" x14ac:dyDescent="0.25">
      <c r="A146" s="58" t="str">
        <f t="shared" si="2"/>
        <v>Longueur (a)</v>
      </c>
      <c r="B146" s="92" t="s">
        <v>232</v>
      </c>
      <c r="C146" s="92" t="s">
        <v>252</v>
      </c>
      <c r="D146" s="46"/>
      <c r="E146" s="46"/>
      <c r="F146" s="47"/>
      <c r="G146" s="47"/>
    </row>
    <row r="147" spans="1:7" s="48" customFormat="1" ht="15" x14ac:dyDescent="0.25">
      <c r="A147" s="58" t="str">
        <f t="shared" si="2"/>
        <v>Largeur (b)</v>
      </c>
      <c r="B147" s="92" t="s">
        <v>231</v>
      </c>
      <c r="C147" s="92" t="s">
        <v>253</v>
      </c>
      <c r="D147" s="46"/>
      <c r="E147" s="46"/>
      <c r="F147" s="47"/>
      <c r="G147" s="47"/>
    </row>
    <row r="148" spans="1:7" s="48" customFormat="1" ht="15" x14ac:dyDescent="0.25">
      <c r="A148" s="58" t="str">
        <f t="shared" si="2"/>
        <v>Hauteur (h)</v>
      </c>
      <c r="B148" s="92" t="s">
        <v>230</v>
      </c>
      <c r="C148" s="92" t="s">
        <v>254</v>
      </c>
      <c r="D148" s="46"/>
      <c r="E148" s="46"/>
      <c r="F148" s="47"/>
      <c r="G148" s="47"/>
    </row>
    <row r="149" spans="1:7" s="48" customFormat="1" ht="15" x14ac:dyDescent="0.25">
      <c r="A149" s="58" t="str">
        <f t="shared" si="2"/>
        <v>Rive latérale</v>
      </c>
      <c r="B149" s="92" t="s">
        <v>235</v>
      </c>
      <c r="C149" s="92" t="s">
        <v>242</v>
      </c>
      <c r="D149" s="46"/>
      <c r="E149" s="46"/>
      <c r="F149" s="47"/>
      <c r="G149" s="47"/>
    </row>
    <row r="150" spans="1:7" s="48" customFormat="1" ht="15" x14ac:dyDescent="0.25">
      <c r="A150" s="58" t="str">
        <f t="shared" si="2"/>
        <v>Rive basse</v>
      </c>
      <c r="B150" s="92" t="s">
        <v>236</v>
      </c>
      <c r="C150" s="92" t="s">
        <v>243</v>
      </c>
      <c r="D150" s="46"/>
      <c r="E150" s="46"/>
      <c r="F150" s="47"/>
      <c r="G150" s="47"/>
    </row>
    <row r="151" spans="1:7" s="48" customFormat="1" ht="15" x14ac:dyDescent="0.25">
      <c r="A151" s="58" t="str">
        <f t="shared" si="2"/>
        <v>Hauteur d'angle</v>
      </c>
      <c r="B151" s="92" t="s">
        <v>238</v>
      </c>
      <c r="C151" s="92" t="s">
        <v>255</v>
      </c>
      <c r="D151" s="46"/>
      <c r="E151" s="46"/>
      <c r="F151" s="47"/>
      <c r="G151" s="47"/>
    </row>
    <row r="152" spans="1:7" s="48" customFormat="1" ht="15" x14ac:dyDescent="0.25">
      <c r="A152" s="58" t="str">
        <f t="shared" si="2"/>
        <v>Largeur d'angle</v>
      </c>
      <c r="B152" s="92" t="s">
        <v>237</v>
      </c>
      <c r="C152" s="92" t="s">
        <v>256</v>
      </c>
      <c r="D152" s="46"/>
      <c r="E152" s="46"/>
      <c r="F152" s="47"/>
      <c r="G152" s="47"/>
    </row>
    <row r="153" spans="1:7" s="48" customFormat="1" ht="15" x14ac:dyDescent="0.25">
      <c r="A153" s="58" t="str">
        <f t="shared" si="2"/>
        <v>Norme utilisée : NF EN 1991-1-4 (eurocode 1, partie 1-4)</v>
      </c>
      <c r="B153" t="s">
        <v>257</v>
      </c>
      <c r="C153" t="s">
        <v>287</v>
      </c>
      <c r="D153" s="46"/>
      <c r="E153" s="46"/>
      <c r="F153" s="47"/>
      <c r="G153" s="47"/>
    </row>
    <row r="154" spans="1:7" s="48" customFormat="1" x14ac:dyDescent="0.2">
      <c r="A154" s="58" t="str">
        <f t="shared" si="2"/>
        <v>Avec abergements latéraux standard</v>
      </c>
      <c r="B154" s="58" t="s">
        <v>282</v>
      </c>
      <c r="C154" s="58" t="s">
        <v>300</v>
      </c>
      <c r="D154" s="46"/>
      <c r="E154" s="46"/>
      <c r="F154" s="47"/>
      <c r="G154" s="47"/>
    </row>
    <row r="155" spans="1:7" s="48" customFormat="1" x14ac:dyDescent="0.2">
      <c r="A155" s="58" t="str">
        <f t="shared" si="2"/>
        <v>Avec abergements latéraux à façon (non fournie)</v>
      </c>
      <c r="B155" s="58" t="s">
        <v>283</v>
      </c>
      <c r="C155" s="58" t="s">
        <v>299</v>
      </c>
      <c r="D155" s="46"/>
      <c r="E155" s="46"/>
      <c r="F155" s="47"/>
      <c r="G155" s="47"/>
    </row>
    <row r="156" spans="1:7" s="48" customFormat="1" x14ac:dyDescent="0.2">
      <c r="A156" s="58" t="str">
        <f t="shared" si="2"/>
        <v>Avec découpe de l'abergement haut</v>
      </c>
      <c r="B156" s="58" t="s">
        <v>276</v>
      </c>
      <c r="C156" s="58" t="s">
        <v>295</v>
      </c>
      <c r="D156" s="46"/>
      <c r="E156" s="46"/>
      <c r="F156" s="47"/>
      <c r="G156" s="47"/>
    </row>
    <row r="157" spans="1:7" s="48" customFormat="1" x14ac:dyDescent="0.2">
      <c r="A157" s="58" t="str">
        <f t="shared" si="2"/>
        <v>2. Caractéristique module/format</v>
      </c>
      <c r="B157" s="58" t="s">
        <v>259</v>
      </c>
      <c r="C157" s="58" t="s">
        <v>288</v>
      </c>
      <c r="D157" s="46"/>
      <c r="E157" s="46"/>
      <c r="F157" s="47"/>
      <c r="G157" s="47"/>
    </row>
    <row r="158" spans="1:7" s="48" customFormat="1" x14ac:dyDescent="0.2">
      <c r="A158" s="58" t="str">
        <f t="shared" si="2"/>
        <v>sur le haut</v>
      </c>
      <c r="B158" s="58" t="s">
        <v>261</v>
      </c>
      <c r="C158" s="58" t="s">
        <v>296</v>
      </c>
      <c r="D158" s="46"/>
      <c r="E158" s="46"/>
      <c r="F158" s="47"/>
      <c r="G158" s="47"/>
    </row>
    <row r="159" spans="1:7" s="48" customFormat="1" x14ac:dyDescent="0.2">
      <c r="A159" s="58" t="str">
        <f t="shared" si="2"/>
        <v>sur le coté</v>
      </c>
      <c r="B159" s="58" t="s">
        <v>260</v>
      </c>
      <c r="C159" s="58" t="s">
        <v>297</v>
      </c>
      <c r="D159" s="46"/>
      <c r="E159" s="46"/>
      <c r="F159" s="47"/>
      <c r="G159" s="47"/>
    </row>
    <row r="160" spans="1:7" s="48" customFormat="1" x14ac:dyDescent="0.2">
      <c r="A160" s="58" t="str">
        <f t="shared" si="2"/>
        <v>Avec la découpe de l'abergement haut (montage en faîtage)</v>
      </c>
      <c r="B160" s="114" t="s">
        <v>277</v>
      </c>
      <c r="C160" s="58" t="s">
        <v>298</v>
      </c>
      <c r="D160" s="46"/>
      <c r="E160" s="46"/>
      <c r="F160" s="47"/>
      <c r="G160" s="47"/>
    </row>
    <row r="161" spans="1:7" s="48" customFormat="1" x14ac:dyDescent="0.2">
      <c r="A161" s="58" t="str">
        <f t="shared" si="2"/>
        <v>Format L1 : 60 cellules 6" Portrait (1685x1001)</v>
      </c>
      <c r="B161" s="58" t="s">
        <v>279</v>
      </c>
      <c r="C161" s="58" t="s">
        <v>291</v>
      </c>
      <c r="D161" s="46"/>
      <c r="E161" s="46"/>
      <c r="F161" s="47"/>
      <c r="G161" s="47"/>
    </row>
    <row r="162" spans="1:7" s="48" customFormat="1" x14ac:dyDescent="0.2">
      <c r="A162" s="58" t="str">
        <f t="shared" si="2"/>
        <v>Format M1 : 60 cellules 6" Paysage (1685x1001)</v>
      </c>
      <c r="B162" s="58" t="s">
        <v>280</v>
      </c>
      <c r="C162" s="58" t="s">
        <v>292</v>
      </c>
      <c r="D162" s="46"/>
      <c r="E162" s="46"/>
      <c r="F162" s="47"/>
      <c r="G162" s="47"/>
    </row>
    <row r="163" spans="1:7" s="48" customFormat="1" x14ac:dyDescent="0.2">
      <c r="A163" s="58" t="str">
        <f t="shared" si="2"/>
        <v>Format O1 : 96 cellules 5" Portrait (1559x1046)</v>
      </c>
      <c r="B163" s="58" t="s">
        <v>281</v>
      </c>
      <c r="C163" s="58" t="s">
        <v>293</v>
      </c>
      <c r="D163" s="46"/>
      <c r="E163" s="46"/>
      <c r="F163" s="47"/>
      <c r="G163" s="47"/>
    </row>
    <row r="164" spans="1:7" s="48" customFormat="1" x14ac:dyDescent="0.2">
      <c r="A164" s="58" t="str">
        <f t="shared" si="2"/>
        <v>Avec abergements latéraux à façon</v>
      </c>
      <c r="B164" s="58" t="s">
        <v>284</v>
      </c>
      <c r="C164" s="58" t="s">
        <v>301</v>
      </c>
      <c r="D164" s="46"/>
      <c r="E164" s="46"/>
      <c r="F164" s="47"/>
      <c r="G164" s="47"/>
    </row>
    <row r="165" spans="1:7" s="48" customFormat="1" ht="25.5" x14ac:dyDescent="0.2">
      <c r="A165" s="58" t="str">
        <f t="shared" si="2"/>
        <v>Les cotes indiquées ci-dessous sont les dimensions du champs avec abergements</v>
      </c>
      <c r="B165" s="58" t="s">
        <v>285</v>
      </c>
      <c r="C165" s="58" t="s">
        <v>290</v>
      </c>
      <c r="D165" s="46"/>
      <c r="E165" s="46"/>
      <c r="F165" s="47"/>
      <c r="G165" s="47"/>
    </row>
    <row r="166" spans="1:7" s="48" customFormat="1" x14ac:dyDescent="0.2">
      <c r="A166" s="58" t="str">
        <f t="shared" si="2"/>
        <v>Lib22 français</v>
      </c>
      <c r="B166" s="58" t="s">
        <v>85</v>
      </c>
      <c r="C166" s="58" t="s">
        <v>86</v>
      </c>
      <c r="D166" s="46"/>
      <c r="E166" s="46"/>
      <c r="F166" s="47"/>
      <c r="G166" s="47"/>
    </row>
    <row r="167" spans="1:7" s="48" customFormat="1" x14ac:dyDescent="0.2">
      <c r="A167" s="58" t="str">
        <f t="shared" si="2"/>
        <v>Lib22 français</v>
      </c>
      <c r="B167" s="45" t="s">
        <v>85</v>
      </c>
      <c r="C167" s="45" t="s">
        <v>86</v>
      </c>
      <c r="D167" s="46"/>
      <c r="E167" s="46"/>
      <c r="F167" s="47"/>
      <c r="G167" s="47"/>
    </row>
    <row r="168" spans="1:7" s="48" customFormat="1" x14ac:dyDescent="0.2">
      <c r="A168" s="58" t="str">
        <f t="shared" si="2"/>
        <v>Lib22 français</v>
      </c>
      <c r="B168" s="45" t="s">
        <v>85</v>
      </c>
      <c r="C168" s="45" t="s">
        <v>86</v>
      </c>
      <c r="D168" s="46"/>
      <c r="E168" s="46"/>
      <c r="F168" s="47"/>
      <c r="G168" s="47"/>
    </row>
    <row r="169" spans="1:7" s="48" customFormat="1" x14ac:dyDescent="0.2">
      <c r="A169" s="58" t="str">
        <f t="shared" si="2"/>
        <v>Lib22 français</v>
      </c>
      <c r="B169" s="45" t="s">
        <v>85</v>
      </c>
      <c r="C169" s="45" t="s">
        <v>86</v>
      </c>
      <c r="D169" s="46"/>
      <c r="E169" s="46"/>
      <c r="F169" s="47"/>
      <c r="G169" s="47"/>
    </row>
    <row r="170" spans="1:7" s="48" customFormat="1" x14ac:dyDescent="0.2">
      <c r="A170" s="58" t="str">
        <f t="shared" si="2"/>
        <v>Lib22 français</v>
      </c>
      <c r="B170" s="45" t="s">
        <v>85</v>
      </c>
      <c r="C170" s="45" t="s">
        <v>86</v>
      </c>
      <c r="D170" s="46"/>
      <c r="E170" s="46"/>
      <c r="F170" s="47"/>
      <c r="G170" s="47"/>
    </row>
    <row r="171" spans="1:7" s="48" customFormat="1" x14ac:dyDescent="0.2">
      <c r="A171" s="58" t="str">
        <f t="shared" si="2"/>
        <v>Lib22 français</v>
      </c>
      <c r="B171" s="45" t="s">
        <v>85</v>
      </c>
      <c r="C171" s="45" t="s">
        <v>86</v>
      </c>
      <c r="D171" s="46"/>
      <c r="E171" s="46"/>
      <c r="F171" s="47"/>
      <c r="G171" s="47"/>
    </row>
    <row r="172" spans="1:7" s="48" customFormat="1" x14ac:dyDescent="0.2">
      <c r="A172" s="58" t="str">
        <f t="shared" si="2"/>
        <v>Lib22 français</v>
      </c>
      <c r="B172" s="45" t="s">
        <v>85</v>
      </c>
      <c r="C172" s="45" t="s">
        <v>86</v>
      </c>
      <c r="D172" s="46"/>
      <c r="E172" s="46"/>
      <c r="F172" s="47"/>
      <c r="G172" s="47"/>
    </row>
    <row r="173" spans="1:7" s="48" customFormat="1" x14ac:dyDescent="0.2">
      <c r="A173" s="58" t="str">
        <f t="shared" si="2"/>
        <v>Lib22 français</v>
      </c>
      <c r="B173" s="45" t="s">
        <v>85</v>
      </c>
      <c r="C173" s="45" t="s">
        <v>86</v>
      </c>
      <c r="D173" s="46"/>
      <c r="E173" s="46"/>
      <c r="F173" s="47"/>
      <c r="G173" s="47"/>
    </row>
    <row r="174" spans="1:7" s="48" customFormat="1" x14ac:dyDescent="0.2">
      <c r="A174" s="58" t="str">
        <f t="shared" si="2"/>
        <v>Lib22 français</v>
      </c>
      <c r="B174" s="45" t="s">
        <v>85</v>
      </c>
      <c r="C174" s="45" t="s">
        <v>86</v>
      </c>
      <c r="D174" s="46"/>
      <c r="E174" s="46"/>
      <c r="F174" s="47"/>
      <c r="G174" s="47"/>
    </row>
    <row r="175" spans="1:7" s="48" customFormat="1" x14ac:dyDescent="0.2">
      <c r="A175" s="58" t="str">
        <f t="shared" si="2"/>
        <v>Lib22 français</v>
      </c>
      <c r="B175" s="45" t="s">
        <v>85</v>
      </c>
      <c r="C175" s="45" t="s">
        <v>86</v>
      </c>
      <c r="D175" s="46"/>
      <c r="E175" s="46"/>
      <c r="F175" s="47"/>
      <c r="G175" s="47"/>
    </row>
    <row r="176" spans="1:7" s="48" customFormat="1" x14ac:dyDescent="0.2">
      <c r="A176" s="58" t="str">
        <f t="shared" si="2"/>
        <v>Lib22 français</v>
      </c>
      <c r="B176" s="45" t="s">
        <v>85</v>
      </c>
      <c r="C176" s="45" t="s">
        <v>86</v>
      </c>
      <c r="D176" s="46"/>
      <c r="E176" s="46"/>
      <c r="F176" s="47"/>
      <c r="G176" s="47"/>
    </row>
    <row r="177" spans="1:7" s="48" customFormat="1" x14ac:dyDescent="0.2">
      <c r="A177" s="58" t="str">
        <f t="shared" si="2"/>
        <v>Lib22 français</v>
      </c>
      <c r="B177" s="45" t="s">
        <v>85</v>
      </c>
      <c r="C177" s="45" t="s">
        <v>86</v>
      </c>
      <c r="D177" s="46"/>
      <c r="E177" s="46"/>
      <c r="F177" s="47"/>
      <c r="G177" s="47"/>
    </row>
    <row r="178" spans="1:7" s="48" customFormat="1" x14ac:dyDescent="0.2">
      <c r="A178" s="58" t="str">
        <f t="shared" si="2"/>
        <v>Lib22 français</v>
      </c>
      <c r="B178" s="45" t="s">
        <v>85</v>
      </c>
      <c r="C178" s="45" t="s">
        <v>86</v>
      </c>
      <c r="D178" s="46"/>
      <c r="E178" s="46"/>
      <c r="F178" s="47"/>
      <c r="G178" s="47"/>
    </row>
    <row r="179" spans="1:7" s="48" customFormat="1" x14ac:dyDescent="0.2">
      <c r="A179" s="58" t="str">
        <f t="shared" si="2"/>
        <v>Lib22 français</v>
      </c>
      <c r="B179" s="45" t="s">
        <v>85</v>
      </c>
      <c r="C179" s="45" t="s">
        <v>86</v>
      </c>
      <c r="D179" s="46"/>
      <c r="E179" s="46"/>
      <c r="F179" s="47"/>
      <c r="G179" s="47"/>
    </row>
    <row r="180" spans="1:7" s="48" customFormat="1" x14ac:dyDescent="0.2">
      <c r="A180" s="58" t="str">
        <f t="shared" si="2"/>
        <v>Lib22 français</v>
      </c>
      <c r="B180" s="45" t="s">
        <v>85</v>
      </c>
      <c r="C180" s="45" t="s">
        <v>86</v>
      </c>
      <c r="D180" s="46"/>
      <c r="E180" s="46"/>
      <c r="F180" s="47"/>
      <c r="G180" s="47"/>
    </row>
    <row r="181" spans="1:7" s="48" customFormat="1" x14ac:dyDescent="0.2">
      <c r="A181" s="58" t="str">
        <f t="shared" si="2"/>
        <v>Lib22 français</v>
      </c>
      <c r="B181" s="45" t="s">
        <v>85</v>
      </c>
      <c r="C181" s="45" t="s">
        <v>86</v>
      </c>
      <c r="D181" s="46"/>
      <c r="E181" s="46"/>
      <c r="F181" s="47"/>
      <c r="G181" s="47"/>
    </row>
    <row r="182" spans="1:7" s="48" customFormat="1" x14ac:dyDescent="0.2">
      <c r="A182" s="58" t="str">
        <f t="shared" si="2"/>
        <v>Lib22 français</v>
      </c>
      <c r="B182" s="45" t="s">
        <v>85</v>
      </c>
      <c r="C182" s="45" t="s">
        <v>86</v>
      </c>
      <c r="D182" s="46"/>
      <c r="E182" s="46"/>
      <c r="F182" s="47"/>
      <c r="G182" s="47"/>
    </row>
    <row r="183" spans="1:7" s="48" customFormat="1" x14ac:dyDescent="0.2">
      <c r="A183" s="58" t="str">
        <f t="shared" si="2"/>
        <v>Lib22 français</v>
      </c>
      <c r="B183" s="45" t="s">
        <v>85</v>
      </c>
      <c r="C183" s="45" t="s">
        <v>86</v>
      </c>
      <c r="D183" s="46"/>
      <c r="E183" s="46"/>
      <c r="F183" s="47"/>
      <c r="G183" s="47"/>
    </row>
    <row r="184" spans="1:7" s="48" customFormat="1" x14ac:dyDescent="0.2">
      <c r="A184" s="58" t="str">
        <f t="shared" si="2"/>
        <v>Lib22 français</v>
      </c>
      <c r="B184" s="45" t="s">
        <v>85</v>
      </c>
      <c r="C184" s="45" t="s">
        <v>86</v>
      </c>
      <c r="D184" s="46"/>
      <c r="E184" s="46"/>
      <c r="F184" s="47"/>
      <c r="G184" s="47"/>
    </row>
    <row r="185" spans="1:7" s="48" customFormat="1" x14ac:dyDescent="0.2">
      <c r="A185" s="58" t="str">
        <f t="shared" si="2"/>
        <v>Lib22 français</v>
      </c>
      <c r="B185" s="45" t="s">
        <v>85</v>
      </c>
      <c r="C185" s="45" t="s">
        <v>86</v>
      </c>
      <c r="D185" s="46"/>
      <c r="E185" s="46"/>
      <c r="F185" s="47"/>
      <c r="G185" s="47"/>
    </row>
    <row r="186" spans="1:7" s="48" customFormat="1" x14ac:dyDescent="0.2">
      <c r="A186" s="58" t="str">
        <f t="shared" si="2"/>
        <v>Lib22 français</v>
      </c>
      <c r="B186" s="45" t="s">
        <v>85</v>
      </c>
      <c r="C186" s="45" t="s">
        <v>86</v>
      </c>
      <c r="D186" s="46"/>
      <c r="E186" s="46"/>
      <c r="F186" s="47"/>
      <c r="G186" s="47"/>
    </row>
    <row r="187" spans="1:7" x14ac:dyDescent="0.2">
      <c r="A187" s="58" t="str">
        <f t="shared" si="2"/>
        <v>Lib22 français</v>
      </c>
      <c r="B187" s="44" t="s">
        <v>85</v>
      </c>
      <c r="C187" s="44" t="s">
        <v>86</v>
      </c>
      <c r="D187" s="42"/>
      <c r="E187" s="42"/>
      <c r="F187" s="43"/>
      <c r="G187" s="43"/>
    </row>
    <row r="188" spans="1:7" x14ac:dyDescent="0.2">
      <c r="A188" s="58" t="str">
        <f t="shared" si="2"/>
        <v>Lib22 français</v>
      </c>
      <c r="B188" s="44" t="s">
        <v>85</v>
      </c>
      <c r="C188" s="44" t="s">
        <v>86</v>
      </c>
      <c r="D188" s="42"/>
      <c r="E188" s="42"/>
      <c r="F188" s="43"/>
      <c r="G188" s="43"/>
    </row>
    <row r="189" spans="1:7" x14ac:dyDescent="0.2">
      <c r="A189" s="58" t="str">
        <f t="shared" si="2"/>
        <v>Lib22 français</v>
      </c>
      <c r="B189" s="44" t="s">
        <v>85</v>
      </c>
      <c r="C189" s="44" t="s">
        <v>86</v>
      </c>
      <c r="D189" s="42"/>
      <c r="E189" s="42"/>
      <c r="F189" s="43"/>
      <c r="G189" s="43"/>
    </row>
    <row r="190" spans="1:7" x14ac:dyDescent="0.2">
      <c r="A190" s="58" t="str">
        <f t="shared" si="2"/>
        <v>Lib22 français</v>
      </c>
      <c r="B190" s="44" t="s">
        <v>85</v>
      </c>
      <c r="C190" s="44" t="s">
        <v>86</v>
      </c>
      <c r="D190" s="42"/>
      <c r="E190" s="42"/>
      <c r="F190" s="43"/>
      <c r="G190" s="43"/>
    </row>
    <row r="191" spans="1:7" x14ac:dyDescent="0.2">
      <c r="A191" s="58" t="str">
        <f t="shared" si="2"/>
        <v>Lib22 français</v>
      </c>
      <c r="B191" s="44" t="s">
        <v>85</v>
      </c>
      <c r="C191" s="44" t="s">
        <v>86</v>
      </c>
      <c r="D191" s="42"/>
      <c r="E191" s="42"/>
      <c r="F191" s="43"/>
      <c r="G191" s="43"/>
    </row>
    <row r="192" spans="1:7" x14ac:dyDescent="0.2">
      <c r="A192" s="58" t="str">
        <f t="shared" si="2"/>
        <v>Lib22 français</v>
      </c>
      <c r="B192" s="44" t="s">
        <v>85</v>
      </c>
      <c r="C192" s="44" t="s">
        <v>86</v>
      </c>
      <c r="D192" s="42"/>
      <c r="E192" s="42"/>
      <c r="F192" s="43"/>
      <c r="G192" s="43"/>
    </row>
    <row r="193" spans="1:7" x14ac:dyDescent="0.2">
      <c r="A193" s="42"/>
      <c r="B193" s="42"/>
      <c r="C193" s="42"/>
      <c r="D193" s="42"/>
      <c r="E193" s="42"/>
      <c r="F193" s="43"/>
      <c r="G193" s="43"/>
    </row>
    <row r="194" spans="1:7" x14ac:dyDescent="0.2">
      <c r="A194" s="42"/>
      <c r="B194" s="42"/>
      <c r="C194" s="42"/>
      <c r="D194" s="42"/>
      <c r="E194" s="42"/>
      <c r="F194" s="43"/>
      <c r="G194" s="43"/>
    </row>
    <row r="195" spans="1:7" x14ac:dyDescent="0.2">
      <c r="A195" s="42"/>
      <c r="B195" s="42"/>
      <c r="C195" s="42"/>
      <c r="D195" s="42"/>
      <c r="E195" s="42"/>
      <c r="F195" s="43"/>
      <c r="G195" s="43"/>
    </row>
  </sheetData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activeCell="G39" sqref="G39"/>
    </sheetView>
  </sheetViews>
  <sheetFormatPr baseColWidth="10" defaultRowHeight="15" x14ac:dyDescent="0.25"/>
  <cols>
    <col min="1" max="1" width="21" style="2" customWidth="1"/>
    <col min="2" max="2" width="20" style="2" customWidth="1"/>
    <col min="3" max="6" width="11.42578125" style="2"/>
    <col min="7" max="7" width="31.140625" style="2" customWidth="1"/>
    <col min="8" max="16384" width="11.42578125" style="2"/>
  </cols>
  <sheetData>
    <row r="1" spans="1:10" x14ac:dyDescent="0.25">
      <c r="B1" s="2" t="s">
        <v>79</v>
      </c>
      <c r="C1" s="26" t="s">
        <v>78</v>
      </c>
      <c r="D1" s="26" t="s">
        <v>77</v>
      </c>
    </row>
    <row r="2" spans="1:10" x14ac:dyDescent="0.25">
      <c r="A2" s="2" t="s">
        <v>76</v>
      </c>
      <c r="C2" s="13" t="s">
        <v>75</v>
      </c>
      <c r="D2" s="13" t="s">
        <v>74</v>
      </c>
      <c r="E2" s="2" t="s">
        <v>258</v>
      </c>
    </row>
    <row r="3" spans="1:10" x14ac:dyDescent="0.25">
      <c r="A3" s="37" t="s">
        <v>73</v>
      </c>
      <c r="B3" s="37"/>
      <c r="C3" s="7" t="s">
        <v>55</v>
      </c>
      <c r="D3" s="7" t="s">
        <v>72</v>
      </c>
      <c r="E3" s="2" t="s">
        <v>55</v>
      </c>
    </row>
    <row r="4" spans="1:10" x14ac:dyDescent="0.25">
      <c r="A4" s="2" t="s">
        <v>71</v>
      </c>
      <c r="C4" s="34">
        <v>1.02</v>
      </c>
      <c r="D4" s="36">
        <v>1.7010000000000001</v>
      </c>
      <c r="E4" s="34">
        <v>1.07</v>
      </c>
      <c r="F4" s="2" t="s">
        <v>43</v>
      </c>
      <c r="I4" s="35"/>
    </row>
    <row r="5" spans="1:10" x14ac:dyDescent="0.25">
      <c r="A5" s="2" t="s">
        <v>70</v>
      </c>
      <c r="B5" s="2" t="s">
        <v>69</v>
      </c>
      <c r="C5" s="34">
        <f>1.614+0.342</f>
        <v>1.9560000000000002</v>
      </c>
      <c r="D5" s="34">
        <v>1.2909999999999999</v>
      </c>
      <c r="E5" s="34">
        <v>1.8160000000000001</v>
      </c>
      <c r="F5" s="2" t="s">
        <v>43</v>
      </c>
    </row>
    <row r="6" spans="1:10" x14ac:dyDescent="0.25">
      <c r="B6" s="107"/>
      <c r="C6" s="108">
        <f>VLOOKUP('L1, M1, O1 '!L33,'data '!B7:C9,2)</f>
        <v>1.6950000000000001</v>
      </c>
      <c r="D6" s="34">
        <v>1.02</v>
      </c>
      <c r="E6" s="34">
        <v>1.57</v>
      </c>
      <c r="F6" s="108"/>
      <c r="G6" s="108"/>
      <c r="H6" s="108"/>
      <c r="I6" s="108"/>
      <c r="J6" s="108"/>
    </row>
    <row r="7" spans="1:10" x14ac:dyDescent="0.25">
      <c r="B7" s="2" t="s">
        <v>68</v>
      </c>
      <c r="C7" s="34">
        <v>1.655</v>
      </c>
    </row>
    <row r="8" spans="1:10" x14ac:dyDescent="0.25">
      <c r="B8" s="2" t="s">
        <v>67</v>
      </c>
      <c r="C8" s="34">
        <v>1.675</v>
      </c>
      <c r="E8" s="34"/>
    </row>
    <row r="9" spans="1:10" x14ac:dyDescent="0.25">
      <c r="B9" s="2" t="s">
        <v>66</v>
      </c>
      <c r="C9" s="34">
        <v>1.6950000000000001</v>
      </c>
      <c r="E9" s="34"/>
    </row>
    <row r="10" spans="1:10" x14ac:dyDescent="0.25">
      <c r="A10" s="2" t="s">
        <v>65</v>
      </c>
      <c r="C10" s="34"/>
      <c r="E10" s="34"/>
      <c r="F10" s="2" t="s">
        <v>43</v>
      </c>
    </row>
    <row r="11" spans="1:10" x14ac:dyDescent="0.25">
      <c r="A11" s="2" t="s">
        <v>64</v>
      </c>
      <c r="B11" s="2" t="s">
        <v>194</v>
      </c>
      <c r="C11" s="34">
        <v>0.19500000000000001</v>
      </c>
      <c r="D11" s="34">
        <v>0.19400000000000001</v>
      </c>
      <c r="E11" s="34">
        <v>0.19500000000000001</v>
      </c>
      <c r="F11" s="2" t="s">
        <v>43</v>
      </c>
    </row>
    <row r="12" spans="1:10" x14ac:dyDescent="0.25">
      <c r="A12" s="2" t="s">
        <v>64</v>
      </c>
      <c r="B12" s="2" t="s">
        <v>206</v>
      </c>
      <c r="C12" s="34">
        <v>2.5000000000000001E-2</v>
      </c>
      <c r="D12" s="2">
        <v>5.5E-2</v>
      </c>
      <c r="E12" s="34">
        <v>2.5000000000000001E-2</v>
      </c>
    </row>
    <row r="13" spans="1:10" x14ac:dyDescent="0.25">
      <c r="A13" s="28" t="s">
        <v>264</v>
      </c>
      <c r="B13" s="28"/>
      <c r="C13" s="31">
        <v>0.08</v>
      </c>
      <c r="D13" s="31">
        <v>0.08</v>
      </c>
      <c r="E13" s="31">
        <v>0.08</v>
      </c>
    </row>
    <row r="14" spans="1:10" x14ac:dyDescent="0.25">
      <c r="A14" s="28"/>
      <c r="B14" s="28"/>
      <c r="C14" s="28"/>
      <c r="D14" s="28"/>
      <c r="E14" s="28"/>
    </row>
    <row r="15" spans="1:10" x14ac:dyDescent="0.25">
      <c r="A15" s="28"/>
      <c r="B15" s="28"/>
      <c r="C15" s="28"/>
      <c r="D15" s="28"/>
      <c r="E15" s="28"/>
    </row>
    <row r="16" spans="1:10" x14ac:dyDescent="0.25">
      <c r="A16" s="28"/>
      <c r="B16" s="28"/>
      <c r="C16" s="5"/>
      <c r="D16" s="5"/>
      <c r="E16" s="28"/>
    </row>
    <row r="17" spans="1:14" x14ac:dyDescent="0.25">
      <c r="A17" s="28"/>
      <c r="B17" s="28"/>
      <c r="C17" s="32"/>
      <c r="D17" s="32"/>
      <c r="E17" s="28"/>
    </row>
    <row r="18" spans="1:14" x14ac:dyDescent="0.25">
      <c r="A18" s="28"/>
      <c r="B18" s="28"/>
      <c r="C18" s="31"/>
      <c r="D18" s="29"/>
      <c r="E18" s="28"/>
    </row>
    <row r="19" spans="1:14" x14ac:dyDescent="0.25">
      <c r="A19" s="28"/>
      <c r="B19" s="28"/>
      <c r="C19" s="31"/>
      <c r="D19" s="28"/>
      <c r="E19" s="28"/>
    </row>
    <row r="20" spans="1:14" x14ac:dyDescent="0.25">
      <c r="A20" s="28"/>
      <c r="B20" s="28"/>
      <c r="C20" s="31"/>
      <c r="D20" s="28"/>
      <c r="E20" s="28"/>
    </row>
    <row r="21" spans="1:14" x14ac:dyDescent="0.25">
      <c r="A21" s="28"/>
      <c r="B21" s="28"/>
      <c r="C21" s="30"/>
      <c r="D21" s="28"/>
      <c r="E21" s="28"/>
    </row>
    <row r="22" spans="1:14" x14ac:dyDescent="0.25">
      <c r="A22" s="28"/>
      <c r="B22" s="28"/>
      <c r="C22" s="28"/>
      <c r="D22" s="28"/>
      <c r="E22" s="28"/>
      <c r="G22" s="14"/>
      <c r="H22" s="14"/>
      <c r="I22" s="14"/>
      <c r="J22" s="14"/>
      <c r="K22" s="14"/>
      <c r="L22" s="14"/>
      <c r="M22" s="14"/>
      <c r="N22" s="14"/>
    </row>
    <row r="23" spans="1:14" x14ac:dyDescent="0.25">
      <c r="A23" s="28"/>
      <c r="B23" s="28"/>
      <c r="C23" s="28"/>
      <c r="D23" s="28"/>
      <c r="E23" s="28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28"/>
      <c r="B24" s="28"/>
      <c r="C24" s="28"/>
      <c r="D24" s="28"/>
      <c r="E24" s="28"/>
      <c r="G24" s="1"/>
      <c r="H24" s="33"/>
      <c r="I24" s="33"/>
      <c r="J24" s="33"/>
      <c r="K24" s="33"/>
      <c r="L24" s="33"/>
      <c r="M24" s="33"/>
      <c r="N24" s="33"/>
    </row>
    <row r="25" spans="1:14" x14ac:dyDescent="0.25">
      <c r="A25" s="28"/>
      <c r="B25" s="28"/>
      <c r="C25" s="28"/>
      <c r="D25" s="28"/>
      <c r="E25" s="28"/>
      <c r="G25" s="1"/>
      <c r="H25" s="33"/>
      <c r="I25" s="33"/>
      <c r="J25" s="33"/>
      <c r="K25" s="33"/>
      <c r="L25" s="33"/>
      <c r="M25" s="33"/>
      <c r="N25" s="33"/>
    </row>
    <row r="26" spans="1:14" x14ac:dyDescent="0.25">
      <c r="A26" s="28"/>
      <c r="B26" s="28"/>
      <c r="C26" s="5"/>
      <c r="D26" s="5"/>
      <c r="E26" s="28"/>
      <c r="G26" s="1"/>
      <c r="H26" s="33"/>
      <c r="I26" s="33"/>
      <c r="J26" s="33"/>
      <c r="K26" s="33"/>
      <c r="L26" s="33"/>
      <c r="M26" s="33"/>
      <c r="N26" s="33"/>
    </row>
    <row r="27" spans="1:14" x14ac:dyDescent="0.25">
      <c r="A27" s="28"/>
      <c r="B27" s="28"/>
      <c r="C27" s="32"/>
      <c r="D27" s="32"/>
      <c r="E27" s="28"/>
      <c r="G27" s="1"/>
      <c r="H27" s="33"/>
      <c r="I27" s="33"/>
      <c r="J27" s="33"/>
      <c r="K27" s="33"/>
      <c r="L27" s="33"/>
      <c r="M27" s="33"/>
      <c r="N27" s="33"/>
    </row>
    <row r="28" spans="1:14" x14ac:dyDescent="0.25">
      <c r="A28" s="28"/>
      <c r="B28" s="28"/>
      <c r="C28" s="28"/>
      <c r="D28" s="29"/>
      <c r="E28" s="28"/>
      <c r="G28" s="1"/>
      <c r="H28" s="33"/>
      <c r="I28" s="33"/>
      <c r="J28" s="33"/>
      <c r="K28" s="33"/>
      <c r="L28" s="33"/>
      <c r="M28" s="33"/>
      <c r="N28" s="33"/>
    </row>
    <row r="29" spans="1:14" x14ac:dyDescent="0.25">
      <c r="A29" s="28"/>
      <c r="B29" s="28"/>
      <c r="C29" s="28"/>
      <c r="D29" s="28"/>
      <c r="E29" s="28"/>
      <c r="G29" s="1"/>
      <c r="H29" s="33"/>
      <c r="I29" s="33"/>
      <c r="J29" s="33"/>
      <c r="K29" s="33"/>
      <c r="L29" s="33"/>
      <c r="M29" s="33"/>
      <c r="N29" s="33"/>
    </row>
    <row r="30" spans="1:14" x14ac:dyDescent="0.25">
      <c r="A30" s="28"/>
      <c r="B30" s="28"/>
      <c r="C30" s="28"/>
      <c r="D30" s="28"/>
      <c r="E30" s="28"/>
      <c r="G30" s="1"/>
      <c r="H30" s="33"/>
      <c r="I30" s="33"/>
      <c r="J30" s="33"/>
      <c r="K30" s="33"/>
      <c r="L30" s="33"/>
      <c r="M30" s="33"/>
      <c r="N30" s="33"/>
    </row>
    <row r="31" spans="1:14" x14ac:dyDescent="0.25">
      <c r="A31" s="28"/>
      <c r="B31" s="28"/>
      <c r="C31" s="30"/>
      <c r="D31" s="28"/>
      <c r="E31" s="28"/>
      <c r="G31" s="1"/>
      <c r="H31" s="33"/>
      <c r="I31" s="33"/>
      <c r="J31" s="33"/>
      <c r="K31" s="33"/>
      <c r="L31" s="33"/>
      <c r="M31" s="33"/>
      <c r="N31" s="33"/>
    </row>
    <row r="32" spans="1:14" x14ac:dyDescent="0.25">
      <c r="A32" s="28"/>
      <c r="B32" s="28"/>
      <c r="C32" s="28"/>
      <c r="D32" s="28"/>
      <c r="E32" s="28"/>
      <c r="G32" s="1"/>
      <c r="H32" s="33"/>
      <c r="I32" s="33"/>
      <c r="J32" s="33"/>
      <c r="K32" s="33"/>
      <c r="L32" s="33"/>
      <c r="M32" s="33"/>
      <c r="N32" s="33"/>
    </row>
    <row r="33" spans="1:14" x14ac:dyDescent="0.25">
      <c r="A33" s="28"/>
      <c r="B33" s="28"/>
      <c r="C33" s="28"/>
      <c r="D33" s="28"/>
      <c r="E33" s="28"/>
      <c r="G33" s="1"/>
      <c r="H33" s="33"/>
      <c r="I33" s="33"/>
      <c r="J33" s="33"/>
      <c r="K33" s="33"/>
      <c r="L33" s="33"/>
      <c r="M33" s="33"/>
      <c r="N33" s="33"/>
    </row>
    <row r="34" spans="1:14" x14ac:dyDescent="0.25">
      <c r="A34" s="28"/>
      <c r="B34" s="28"/>
      <c r="C34" s="28"/>
      <c r="D34" s="28"/>
      <c r="E34" s="28"/>
      <c r="G34" s="14"/>
      <c r="H34" s="14"/>
      <c r="I34" s="14"/>
      <c r="J34" s="14"/>
      <c r="K34" s="14"/>
      <c r="L34" s="14"/>
      <c r="M34" s="14"/>
      <c r="N34" s="14"/>
    </row>
    <row r="35" spans="1:14" x14ac:dyDescent="0.25">
      <c r="A35" s="28"/>
      <c r="B35" s="28"/>
      <c r="C35" s="28"/>
      <c r="D35" s="28"/>
      <c r="E35" s="28"/>
      <c r="G35" s="14"/>
      <c r="H35" s="14"/>
      <c r="I35" s="14"/>
      <c r="J35" s="14"/>
      <c r="K35" s="14"/>
      <c r="L35" s="14"/>
      <c r="M35" s="14"/>
      <c r="N35" s="14"/>
    </row>
    <row r="36" spans="1:14" x14ac:dyDescent="0.25">
      <c r="A36" s="28"/>
      <c r="B36" s="28"/>
      <c r="C36" s="5"/>
      <c r="D36" s="5"/>
      <c r="E36" s="28"/>
    </row>
    <row r="37" spans="1:14" x14ac:dyDescent="0.25">
      <c r="A37" s="28"/>
      <c r="B37" s="28"/>
      <c r="C37" s="32"/>
      <c r="D37" s="32"/>
      <c r="E37" s="28"/>
    </row>
    <row r="38" spans="1:14" x14ac:dyDescent="0.25">
      <c r="A38" s="28"/>
      <c r="B38" s="28"/>
      <c r="C38" s="31"/>
      <c r="D38" s="29"/>
      <c r="E38" s="28"/>
    </row>
    <row r="39" spans="1:14" x14ac:dyDescent="0.25">
      <c r="A39" s="28"/>
      <c r="B39" s="28"/>
      <c r="C39" s="31"/>
      <c r="D39" s="28"/>
      <c r="E39" s="28"/>
    </row>
    <row r="40" spans="1:14" x14ac:dyDescent="0.25">
      <c r="A40" s="28"/>
      <c r="B40" s="28"/>
      <c r="C40" s="31"/>
      <c r="D40" s="28"/>
      <c r="E40" s="28"/>
    </row>
    <row r="41" spans="1:14" x14ac:dyDescent="0.25">
      <c r="A41" s="28"/>
      <c r="B41" s="28"/>
      <c r="C41" s="30"/>
      <c r="D41" s="28"/>
      <c r="E41" s="28"/>
    </row>
    <row r="42" spans="1:14" x14ac:dyDescent="0.25">
      <c r="A42" s="28"/>
      <c r="B42" s="28"/>
      <c r="C42" s="28"/>
      <c r="D42" s="28"/>
      <c r="E42" s="28"/>
    </row>
    <row r="43" spans="1:14" x14ac:dyDescent="0.25">
      <c r="A43" s="28"/>
      <c r="B43" s="28"/>
      <c r="C43" s="28"/>
      <c r="D43" s="28"/>
      <c r="E43" s="28"/>
    </row>
    <row r="44" spans="1:14" x14ac:dyDescent="0.25">
      <c r="A44" s="28"/>
      <c r="B44" s="28"/>
      <c r="C44" s="28"/>
      <c r="D44" s="28"/>
      <c r="E44" s="28"/>
    </row>
    <row r="45" spans="1:14" x14ac:dyDescent="0.25">
      <c r="A45" s="28"/>
      <c r="B45" s="28"/>
      <c r="C45" s="28"/>
      <c r="D45" s="28"/>
      <c r="E45" s="28"/>
    </row>
    <row r="46" spans="1:14" x14ac:dyDescent="0.25">
      <c r="A46" s="28"/>
      <c r="B46" s="28"/>
      <c r="C46" s="5"/>
      <c r="D46" s="28"/>
      <c r="E46" s="28"/>
    </row>
    <row r="47" spans="1:14" x14ac:dyDescent="0.25">
      <c r="A47" s="28"/>
      <c r="B47" s="28"/>
      <c r="C47" s="32"/>
      <c r="D47" s="32"/>
      <c r="E47" s="28"/>
    </row>
    <row r="48" spans="1:14" x14ac:dyDescent="0.25">
      <c r="A48" s="28"/>
      <c r="B48" s="28"/>
      <c r="C48" s="31"/>
      <c r="D48" s="29"/>
      <c r="E48" s="28"/>
    </row>
    <row r="49" spans="1:5" x14ac:dyDescent="0.25">
      <c r="A49" s="28"/>
      <c r="B49" s="28"/>
      <c r="C49" s="31"/>
      <c r="D49" s="28"/>
      <c r="E49" s="28"/>
    </row>
    <row r="50" spans="1:5" x14ac:dyDescent="0.25">
      <c r="A50" s="28"/>
      <c r="B50" s="28"/>
      <c r="C50" s="31"/>
      <c r="D50" s="28"/>
      <c r="E50" s="28"/>
    </row>
    <row r="51" spans="1:5" x14ac:dyDescent="0.25">
      <c r="A51" s="28"/>
      <c r="B51" s="28"/>
      <c r="C51" s="30"/>
      <c r="D51" s="28"/>
      <c r="E51" s="28"/>
    </row>
    <row r="52" spans="1:5" x14ac:dyDescent="0.25">
      <c r="A52" s="28"/>
      <c r="B52" s="28"/>
      <c r="C52" s="28"/>
      <c r="D52" s="28"/>
      <c r="E52" s="28"/>
    </row>
    <row r="53" spans="1:5" x14ac:dyDescent="0.25">
      <c r="A53" s="28"/>
      <c r="B53" s="28"/>
      <c r="C53" s="28"/>
      <c r="D53" s="28"/>
      <c r="E53" s="28"/>
    </row>
    <row r="54" spans="1:5" x14ac:dyDescent="0.25">
      <c r="A54" s="28"/>
      <c r="B54" s="28"/>
      <c r="C54" s="28"/>
      <c r="D54" s="28"/>
      <c r="E54" s="28"/>
    </row>
    <row r="55" spans="1:5" x14ac:dyDescent="0.25">
      <c r="A55" s="28"/>
      <c r="B55" s="28"/>
      <c r="C55" s="28"/>
      <c r="D55" s="28"/>
      <c r="E55" s="28"/>
    </row>
    <row r="56" spans="1:5" x14ac:dyDescent="0.25">
      <c r="A56" s="28"/>
      <c r="B56" s="28"/>
      <c r="C56" s="5"/>
      <c r="D56" s="28"/>
      <c r="E56" s="28"/>
    </row>
    <row r="57" spans="1:5" x14ac:dyDescent="0.25">
      <c r="A57" s="28"/>
      <c r="B57" s="28"/>
      <c r="C57" s="32"/>
      <c r="D57" s="32"/>
      <c r="E57" s="28"/>
    </row>
    <row r="58" spans="1:5" x14ac:dyDescent="0.25">
      <c r="A58" s="28"/>
      <c r="B58" s="28"/>
      <c r="C58" s="31"/>
      <c r="D58" s="29"/>
      <c r="E58" s="28"/>
    </row>
    <row r="59" spans="1:5" x14ac:dyDescent="0.25">
      <c r="A59" s="28"/>
      <c r="B59" s="28"/>
      <c r="C59" s="31"/>
      <c r="D59" s="29"/>
      <c r="E59" s="28"/>
    </row>
    <row r="60" spans="1:5" x14ac:dyDescent="0.25">
      <c r="A60" s="28"/>
      <c r="B60" s="28"/>
      <c r="C60" s="31"/>
      <c r="D60" s="29"/>
      <c r="E60" s="28"/>
    </row>
    <row r="61" spans="1:5" x14ac:dyDescent="0.25">
      <c r="A61" s="28"/>
      <c r="B61" s="28"/>
      <c r="C61" s="30"/>
      <c r="D61" s="29"/>
      <c r="E61" s="28"/>
    </row>
    <row r="62" spans="1:5" x14ac:dyDescent="0.25">
      <c r="A62" s="28"/>
      <c r="B62" s="28"/>
      <c r="C62" s="28"/>
      <c r="D62" s="28"/>
      <c r="E62" s="28"/>
    </row>
    <row r="63" spans="1:5" x14ac:dyDescent="0.25">
      <c r="A63" s="28"/>
      <c r="B63" s="28"/>
      <c r="C63" s="28"/>
      <c r="D63" s="28"/>
      <c r="E63" s="28"/>
    </row>
    <row r="64" spans="1:5" x14ac:dyDescent="0.25">
      <c r="A64" s="28"/>
      <c r="B64" s="28"/>
      <c r="C64" s="28"/>
      <c r="D64" s="28"/>
      <c r="E64" s="28"/>
    </row>
    <row r="65" spans="1:5" x14ac:dyDescent="0.25">
      <c r="A65" s="28"/>
      <c r="B65" s="28"/>
      <c r="C65" s="28"/>
      <c r="D65" s="28"/>
      <c r="E65" s="28"/>
    </row>
    <row r="66" spans="1:5" x14ac:dyDescent="0.25">
      <c r="A66" s="28"/>
      <c r="B66" s="28"/>
      <c r="C66" s="28"/>
      <c r="D66" s="28"/>
      <c r="E66" s="28"/>
    </row>
    <row r="67" spans="1:5" x14ac:dyDescent="0.25">
      <c r="A67" s="28"/>
      <c r="B67" s="28"/>
      <c r="C67" s="28"/>
      <c r="D67" s="28"/>
      <c r="E67" s="28"/>
    </row>
    <row r="68" spans="1:5" x14ac:dyDescent="0.25">
      <c r="A68" s="28"/>
      <c r="B68" s="28"/>
      <c r="C68" s="28"/>
      <c r="D68" s="28"/>
      <c r="E68" s="28"/>
    </row>
    <row r="69" spans="1:5" x14ac:dyDescent="0.25">
      <c r="A69" s="28"/>
      <c r="B69" s="28"/>
      <c r="C69" s="28"/>
      <c r="D69" s="28"/>
      <c r="E69" s="28"/>
    </row>
  </sheetData>
  <sheetProtection select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Language</vt:lpstr>
      <vt:lpstr>Détermination rives et angles</vt:lpstr>
      <vt:lpstr>L1, M1, O1 </vt:lpstr>
      <vt:lpstr>traduction</vt:lpstr>
      <vt:lpstr>data </vt:lpstr>
      <vt:lpstr>choix_disposition</vt:lpstr>
      <vt:lpstr>choix_non_oui</vt:lpstr>
      <vt:lpstr>langues</vt:lpstr>
      <vt:lpstr>liste_disposition</vt:lpstr>
      <vt:lpstr>'Détermination rives et angles'!Zone_d_impression</vt:lpstr>
      <vt:lpstr>'L1, M1, O1 '!Zone_d_impression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</dc:creator>
  <cp:lastModifiedBy>Duculty David</cp:lastModifiedBy>
  <cp:lastPrinted>2014-05-27T14:57:53Z</cp:lastPrinted>
  <dcterms:created xsi:type="dcterms:W3CDTF">2013-01-04T09:11:08Z</dcterms:created>
  <dcterms:modified xsi:type="dcterms:W3CDTF">2014-06-13T11:35:48Z</dcterms:modified>
</cp:coreProperties>
</file>